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landisk-70dd67\gakuyo_io\共通\★幼稚園・保育園\献立関係\令和8年度\8月\"/>
    </mc:Choice>
  </mc:AlternateContent>
  <xr:revisionPtr revIDLastSave="0" documentId="13_ncr:1_{8C778237-16FD-477A-BB7C-E88E97BB5F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離乳" sheetId="7" r:id="rId1"/>
  </sheets>
  <definedNames>
    <definedName name="_xlnm.Print_Area" localSheetId="0">離乳!$A$1:$J$53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" i="7" l="1"/>
  <c r="A6" i="7" s="1"/>
  <c r="A8" i="7" s="1"/>
  <c r="A10" i="7" s="1"/>
  <c r="A12" i="7" s="1"/>
  <c r="A14" i="7" s="1"/>
  <c r="A16" i="7" s="1"/>
  <c r="A18" i="7" s="1"/>
  <c r="A20" i="7" s="1"/>
  <c r="A22" i="7" s="1"/>
  <c r="A24" i="7" s="1"/>
  <c r="A26" i="7" s="1"/>
  <c r="A28" i="7" s="1"/>
  <c r="A30" i="7" s="1"/>
  <c r="A32" i="7" s="1"/>
  <c r="A34" i="7" s="1"/>
  <c r="A36" i="7" s="1"/>
  <c r="A38" i="7" s="1"/>
  <c r="A40" i="7" s="1"/>
  <c r="A42" i="7" s="1"/>
  <c r="A44" i="7" s="1"/>
  <c r="A46" i="7" s="1"/>
  <c r="B46" i="7" s="1"/>
  <c r="A48" i="7" l="1"/>
  <c r="B48" i="7" s="1"/>
  <c r="F46" i="7"/>
  <c r="E46" i="7"/>
  <c r="D46" i="7"/>
  <c r="J46" i="7"/>
  <c r="I46" i="7"/>
  <c r="H46" i="7"/>
  <c r="B4" i="7"/>
  <c r="D4" i="7" s="1"/>
  <c r="B6" i="7"/>
  <c r="I48" i="7" l="1"/>
  <c r="F48" i="7"/>
  <c r="E48" i="7"/>
  <c r="D48" i="7"/>
  <c r="J48" i="7"/>
  <c r="H48" i="7"/>
  <c r="H4" i="7"/>
  <c r="F4" i="7"/>
  <c r="E4" i="7"/>
  <c r="J4" i="7"/>
  <c r="I4" i="7"/>
  <c r="D6" i="7"/>
  <c r="J6" i="7"/>
  <c r="E6" i="7"/>
  <c r="I6" i="7"/>
  <c r="H6" i="7"/>
  <c r="F6" i="7"/>
  <c r="B8" i="7"/>
  <c r="B10" i="7" l="1"/>
  <c r="D8" i="7"/>
  <c r="H8" i="7"/>
  <c r="I8" i="7"/>
  <c r="F8" i="7"/>
  <c r="J8" i="7"/>
  <c r="E8" i="7"/>
  <c r="B12" i="7" l="1"/>
  <c r="J10" i="7"/>
  <c r="E10" i="7"/>
  <c r="F10" i="7"/>
  <c r="D10" i="7"/>
  <c r="H10" i="7"/>
  <c r="I10" i="7"/>
  <c r="D12" i="7" l="1"/>
  <c r="H12" i="7"/>
  <c r="E12" i="7"/>
  <c r="F12" i="7"/>
  <c r="I12" i="7"/>
  <c r="J12" i="7"/>
  <c r="B14" i="7"/>
  <c r="B16" i="7" l="1"/>
  <c r="H14" i="7"/>
  <c r="E14" i="7"/>
  <c r="J14" i="7"/>
  <c r="F14" i="7"/>
  <c r="D14" i="7"/>
  <c r="I14" i="7"/>
  <c r="B18" i="7" l="1"/>
  <c r="J16" i="7"/>
  <c r="E16" i="7"/>
  <c r="H16" i="7"/>
  <c r="D16" i="7"/>
  <c r="I16" i="7"/>
  <c r="F16" i="7"/>
  <c r="B20" i="7" l="1"/>
  <c r="H18" i="7"/>
  <c r="J18" i="7"/>
  <c r="E18" i="7"/>
  <c r="I18" i="7"/>
  <c r="D18" i="7"/>
  <c r="F18" i="7"/>
  <c r="H20" i="7" l="1"/>
  <c r="F20" i="7"/>
  <c r="I20" i="7"/>
  <c r="J20" i="7"/>
  <c r="E20" i="7"/>
  <c r="D20" i="7"/>
  <c r="B22" i="7"/>
  <c r="E22" i="7" l="1"/>
  <c r="H22" i="7"/>
  <c r="J22" i="7"/>
  <c r="F22" i="7"/>
  <c r="D22" i="7"/>
  <c r="I22" i="7"/>
  <c r="B24" i="7"/>
  <c r="H24" i="7" l="1"/>
  <c r="E24" i="7"/>
  <c r="F24" i="7"/>
  <c r="J24" i="7"/>
  <c r="I24" i="7"/>
  <c r="D24" i="7"/>
  <c r="B26" i="7"/>
  <c r="J26" i="7" l="1"/>
  <c r="F26" i="7"/>
  <c r="D26" i="7"/>
  <c r="E26" i="7"/>
  <c r="H26" i="7"/>
  <c r="I26" i="7"/>
  <c r="B28" i="7"/>
  <c r="E28" i="7" l="1"/>
  <c r="I28" i="7"/>
  <c r="H28" i="7"/>
  <c r="F28" i="7"/>
  <c r="D28" i="7"/>
  <c r="J28" i="7"/>
  <c r="B30" i="7"/>
  <c r="J30" i="7" l="1"/>
  <c r="E30" i="7"/>
  <c r="D30" i="7"/>
  <c r="H30" i="7"/>
  <c r="F30" i="7"/>
  <c r="I30" i="7"/>
  <c r="B32" i="7"/>
  <c r="H32" i="7" l="1"/>
  <c r="F32" i="7"/>
  <c r="E32" i="7"/>
  <c r="I32" i="7"/>
  <c r="D32" i="7"/>
  <c r="J32" i="7"/>
  <c r="B34" i="7"/>
  <c r="B36" i="7" l="1"/>
  <c r="H34" i="7"/>
  <c r="J34" i="7"/>
  <c r="E34" i="7"/>
  <c r="D34" i="7"/>
  <c r="F34" i="7"/>
  <c r="I34" i="7"/>
  <c r="B38" i="7" l="1"/>
  <c r="I36" i="7"/>
  <c r="F36" i="7"/>
  <c r="E36" i="7"/>
  <c r="J36" i="7"/>
  <c r="D36" i="7"/>
  <c r="H36" i="7"/>
  <c r="B40" i="7" l="1"/>
  <c r="H38" i="7"/>
  <c r="D38" i="7"/>
  <c r="J38" i="7"/>
  <c r="F38" i="7"/>
  <c r="I38" i="7"/>
  <c r="E38" i="7"/>
  <c r="B42" i="7" l="1"/>
  <c r="J40" i="7"/>
  <c r="H40" i="7"/>
  <c r="D40" i="7"/>
  <c r="I40" i="7"/>
  <c r="F40" i="7"/>
  <c r="E40" i="7"/>
  <c r="J42" i="7" l="1"/>
  <c r="H42" i="7"/>
  <c r="E42" i="7"/>
  <c r="F42" i="7"/>
  <c r="I42" i="7"/>
  <c r="D42" i="7"/>
  <c r="B44" i="7"/>
  <c r="F44" i="7" l="1"/>
  <c r="D44" i="7"/>
  <c r="E44" i="7"/>
  <c r="I44" i="7"/>
  <c r="J44" i="7"/>
  <c r="H44" i="7"/>
</calcChain>
</file>

<file path=xl/sharedStrings.xml><?xml version="1.0" encoding="utf-8"?>
<sst xmlns="http://schemas.openxmlformats.org/spreadsheetml/2006/main" count="133" uniqueCount="41">
  <si>
    <t>日</t>
    <rPh sb="0" eb="1">
      <t>ヒ</t>
    </rPh>
    <phoneticPr fontId="1"/>
  </si>
  <si>
    <t>曜日</t>
    <rPh sb="0" eb="2">
      <t>ヨウビ</t>
    </rPh>
    <phoneticPr fontId="1"/>
  </si>
  <si>
    <t>使用食材</t>
    <rPh sb="0" eb="2">
      <t>シヨウ</t>
    </rPh>
    <rPh sb="2" eb="4">
      <t>ショクザイ</t>
    </rPh>
    <phoneticPr fontId="1"/>
  </si>
  <si>
    <t>全がゆ</t>
    <rPh sb="0" eb="1">
      <t>ゼン</t>
    </rPh>
    <phoneticPr fontId="1"/>
  </si>
  <si>
    <t>☆食品材料の入荷の都合上、献立の一部を変更させて頂く場合もありますので、ご了承下さい。</t>
    <rPh sb="1" eb="3">
      <t>ショクヒン</t>
    </rPh>
    <rPh sb="3" eb="5">
      <t>ザイリョウ</t>
    </rPh>
    <rPh sb="6" eb="8">
      <t>ニュウカ</t>
    </rPh>
    <rPh sb="9" eb="12">
      <t>ツゴウジョウ</t>
    </rPh>
    <rPh sb="13" eb="15">
      <t>コンダテ</t>
    </rPh>
    <rPh sb="16" eb="18">
      <t>イチブ</t>
    </rPh>
    <rPh sb="19" eb="21">
      <t>ヘンコウ</t>
    </rPh>
    <rPh sb="24" eb="25">
      <t>イタダ</t>
    </rPh>
    <rPh sb="26" eb="28">
      <t>バアイ</t>
    </rPh>
    <rPh sb="37" eb="39">
      <t>リョウショウ</t>
    </rPh>
    <rPh sb="39" eb="40">
      <t>クダ</t>
    </rPh>
    <phoneticPr fontId="1"/>
  </si>
  <si>
    <t>☆離乳食メニューは卵、乳を使用しておりません。（卵・乳アレルギー対応のものになっております）</t>
    <rPh sb="1" eb="4">
      <t>リニュウショク</t>
    </rPh>
    <rPh sb="9" eb="10">
      <t>タマゴ</t>
    </rPh>
    <rPh sb="11" eb="12">
      <t>ニュウ</t>
    </rPh>
    <rPh sb="13" eb="15">
      <t>シヨウ</t>
    </rPh>
    <rPh sb="24" eb="25">
      <t>タマゴ</t>
    </rPh>
    <rPh sb="26" eb="27">
      <t>ニュウ</t>
    </rPh>
    <rPh sb="32" eb="34">
      <t>タイオウ</t>
    </rPh>
    <phoneticPr fontId="1"/>
  </si>
  <si>
    <t>つぶしがゆ</t>
  </si>
  <si>
    <t>☆毎日お届けするお弁当は食品衛生上、毎日の午後１時までにお召し上がり下さい。</t>
    <rPh sb="1" eb="3">
      <t>マイニチ</t>
    </rPh>
    <rPh sb="4" eb="5">
      <t>トド</t>
    </rPh>
    <rPh sb="9" eb="11">
      <t>ベントウ</t>
    </rPh>
    <rPh sb="12" eb="14">
      <t>ショクヒン</t>
    </rPh>
    <rPh sb="14" eb="16">
      <t>エイセイ</t>
    </rPh>
    <rPh sb="16" eb="17">
      <t>ジョウ</t>
    </rPh>
    <rPh sb="18" eb="20">
      <t>マイニチ</t>
    </rPh>
    <rPh sb="21" eb="23">
      <t>ゴゴ</t>
    </rPh>
    <rPh sb="24" eb="25">
      <t>ジ</t>
    </rPh>
    <rPh sb="29" eb="30">
      <t>メ</t>
    </rPh>
    <rPh sb="31" eb="32">
      <t>ア</t>
    </rPh>
    <rPh sb="34" eb="35">
      <t>クダ</t>
    </rPh>
    <phoneticPr fontId="1"/>
  </si>
  <si>
    <t>９０ｇ</t>
  </si>
  <si>
    <t>１１０ｇ</t>
  </si>
  <si>
    <t>献立</t>
    <rPh sb="0" eb="2">
      <t>コンダテ</t>
    </rPh>
    <phoneticPr fontId="1"/>
  </si>
  <si>
    <t>初期・中期（A）</t>
    <rPh sb="0" eb="2">
      <t>ショキ</t>
    </rPh>
    <rPh sb="3" eb="5">
      <t>チュウキ</t>
    </rPh>
    <phoneticPr fontId="1"/>
  </si>
  <si>
    <t>後期・完了期（B）</t>
    <rPh sb="0" eb="2">
      <t>コウキ</t>
    </rPh>
    <rPh sb="3" eb="5">
      <t>カンリョウ</t>
    </rPh>
    <rPh sb="5" eb="6">
      <t>キ</t>
    </rPh>
    <phoneticPr fontId="1"/>
  </si>
  <si>
    <t>ごはん
人参
豆腐</t>
  </si>
  <si>
    <t>ごはん
枝豆
白菜</t>
  </si>
  <si>
    <t>ごはん
ブロッコリー
じゃがいも</t>
  </si>
  <si>
    <t>ごはん
さつまいも
ほうれん草</t>
  </si>
  <si>
    <t>ごはん
キャベツ
かぼちゃ</t>
  </si>
  <si>
    <t>ごはん
鶏肉・大根・人参・かつおだし・しょうゆ
豚肉・豆腐・玉葱・トマトピューレ・三温糖</t>
  </si>
  <si>
    <t>ごはん
鶏肉・玉葱・かつおだし・しょうゆ
白菜・ツナ・かつおだし・しょうゆ</t>
  </si>
  <si>
    <t>ごはん
鶏肉・ブロッコリー・かつおだし・しょうゆ
豚肉・人参・じゃがいも・かつおだし・三温糖・しょうゆ</t>
  </si>
  <si>
    <t>ごはん
さつまいも・かつおだし・しょうゆ
鶏肉・ほうれん草・大根・かつおだし・しょうゆ</t>
  </si>
  <si>
    <t>ごはん
キャベツ・ツナ・トマトピューレ
鶏肉・かぼちゃ・かつおだし・しょうゆ</t>
  </si>
  <si>
    <t>離乳食献立表</t>
    <phoneticPr fontId="1"/>
  </si>
  <si>
    <t>カロリー</t>
    <phoneticPr fontId="1"/>
  </si>
  <si>
    <t>人参ペースト
豆腐ペースト
各40g</t>
  </si>
  <si>
    <t>枝豆ペースト
白菜ペースト
各40g</t>
  </si>
  <si>
    <t>ブロッコリーペースト
じゃがいもペースト
各40g</t>
  </si>
  <si>
    <t>さつまいもペースト
ほうれん草ペースト
各40g</t>
  </si>
  <si>
    <t>キャベツペースト
かぼちゃペースト
各40g</t>
  </si>
  <si>
    <t>鶏肉と大根の煮物
麻婆豆腐
各40g</t>
  </si>
  <si>
    <t>鶏肉と玉葱の煮物
白菜とツナの煮物
各40g</t>
  </si>
  <si>
    <t>鶏肉とブロッコリーの煮物
肉じゃが
各40g</t>
  </si>
  <si>
    <t>さつまいもの煮物
ほうれん草と大根のそぼろ煮
各40g</t>
  </si>
  <si>
    <t>ツナとキャベツのトマト煮
鶏肉とかぼちゃの煮物
各40g</t>
  </si>
  <si>
    <t>月</t>
    <rPh sb="0" eb="1">
      <t>ツキ</t>
    </rPh>
    <phoneticPr fontId="1"/>
  </si>
  <si>
    <t>火</t>
    <rPh sb="0" eb="1">
      <t>ヒ</t>
    </rPh>
    <phoneticPr fontId="1"/>
  </si>
  <si>
    <t>水</t>
    <rPh sb="0" eb="1">
      <t>ミズ</t>
    </rPh>
    <phoneticPr fontId="1"/>
  </si>
  <si>
    <t>木</t>
    <rPh sb="0" eb="1">
      <t>キ</t>
    </rPh>
    <phoneticPr fontId="1"/>
  </si>
  <si>
    <t>金</t>
    <rPh sb="0" eb="1">
      <t>キン</t>
    </rPh>
    <phoneticPr fontId="1"/>
  </si>
  <si>
    <t>土</t>
    <rPh sb="0" eb="1">
      <t>ツチ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</si>
</sst>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aaa"/>
    <numFmt numFmtId="177" formatCode="m/d;@"/>
    <numFmt numFmtId="178" formatCode="d;@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8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name val="HG丸ｺﾞｼｯｸM-PRO"/>
      <family val="3"/>
      <charset val="128"/>
    </font>
    <font>
      <sz val="8"/>
      <name val="ＭＳ Ｐゴシック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3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color indexed="8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6" fillId="0" borderId="0" xfId="0" applyFont="1" applyAlignment="1">
      <alignment horizontal="center" vertical="center"/>
    </xf>
    <xf numFmtId="178" fontId="7" fillId="0" borderId="0" xfId="0" applyNumberFormat="1" applyFont="1">
      <alignment vertical="center"/>
    </xf>
    <xf numFmtId="177" fontId="7" fillId="0" borderId="0" xfId="0" applyNumberFormat="1" applyFont="1">
      <alignment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178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8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9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shrinkToFit="1"/>
    </xf>
    <xf numFmtId="0" fontId="12" fillId="0" borderId="2" xfId="0" applyFont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shrinkToFit="1"/>
    </xf>
    <xf numFmtId="178" fontId="4" fillId="0" borderId="6" xfId="0" applyNumberFormat="1" applyFont="1" applyBorder="1" applyAlignment="1">
      <alignment horizontal="center" vertical="center" wrapText="1"/>
    </xf>
    <xf numFmtId="176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9" fillId="0" borderId="6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center" vertical="center" wrapText="1"/>
    </xf>
    <xf numFmtId="178" fontId="4" fillId="0" borderId="12" xfId="0" applyNumberFormat="1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176" fontId="4" fillId="0" borderId="10" xfId="0" applyNumberFormat="1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 shrinkToFit="1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  <xf numFmtId="0" fontId="4" fillId="0" borderId="10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shrinkToFit="1"/>
    </xf>
    <xf numFmtId="0" fontId="3" fillId="0" borderId="24" xfId="0" applyFont="1" applyBorder="1" applyAlignment="1">
      <alignment horizontal="center" vertical="center" shrinkToFit="1"/>
    </xf>
    <xf numFmtId="0" fontId="3" fillId="0" borderId="25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wrapText="1" shrinkToFit="1"/>
    </xf>
    <xf numFmtId="0" fontId="4" fillId="0" borderId="18" xfId="0" applyFont="1" applyBorder="1" applyAlignment="1">
      <alignment horizontal="center" vertical="center" wrapText="1" shrinkToFit="1"/>
    </xf>
    <xf numFmtId="0" fontId="3" fillId="0" borderId="26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wrapText="1" shrinkToFit="1"/>
    </xf>
    <xf numFmtId="0" fontId="4" fillId="0" borderId="16" xfId="0" applyFont="1" applyBorder="1" applyAlignment="1">
      <alignment horizontal="center" vertical="center" wrapText="1" shrinkToFit="1"/>
    </xf>
    <xf numFmtId="178" fontId="3" fillId="0" borderId="19" xfId="0" applyNumberFormat="1" applyFont="1" applyBorder="1" applyAlignment="1">
      <alignment horizontal="center" vertical="center" shrinkToFit="1"/>
    </xf>
    <xf numFmtId="178" fontId="3" fillId="0" borderId="20" xfId="0" applyNumberFormat="1" applyFont="1" applyBorder="1" applyAlignment="1">
      <alignment horizontal="center" vertical="center" shrinkToFit="1"/>
    </xf>
    <xf numFmtId="177" fontId="3" fillId="0" borderId="21" xfId="0" applyNumberFormat="1" applyFont="1" applyBorder="1" applyAlignment="1">
      <alignment horizontal="center" vertical="center" shrinkToFit="1"/>
    </xf>
    <xf numFmtId="177" fontId="3" fillId="0" borderId="22" xfId="0" applyNumberFormat="1" applyFont="1" applyBorder="1" applyAlignment="1">
      <alignment horizontal="center" vertical="center" shrinkToFit="1"/>
    </xf>
    <xf numFmtId="178" fontId="4" fillId="0" borderId="5" xfId="0" applyNumberFormat="1" applyFont="1" applyBorder="1" applyAlignment="1">
      <alignment horizontal="center" vertical="center" wrapText="1"/>
    </xf>
    <xf numFmtId="178" fontId="4" fillId="0" borderId="4" xfId="0" applyNumberFormat="1" applyFont="1" applyBorder="1" applyAlignment="1">
      <alignment horizontal="center" vertical="center" wrapText="1"/>
    </xf>
    <xf numFmtId="176" fontId="4" fillId="0" borderId="17" xfId="0" applyNumberFormat="1" applyFont="1" applyBorder="1" applyAlignment="1">
      <alignment horizontal="center" vertical="center" wrapText="1"/>
    </xf>
    <xf numFmtId="176" fontId="4" fillId="0" borderId="18" xfId="0" applyNumberFormat="1" applyFont="1" applyBorder="1" applyAlignment="1">
      <alignment horizontal="center" vertical="center" wrapText="1"/>
    </xf>
    <xf numFmtId="55" fontId="2" fillId="0" borderId="14" xfId="0" applyNumberFormat="1" applyFont="1" applyBorder="1" applyAlignment="1">
      <alignment horizontal="right" vertical="center"/>
    </xf>
    <xf numFmtId="0" fontId="2" fillId="0" borderId="14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8"/>
  <dimension ref="A1:V59"/>
  <sheetViews>
    <sheetView tabSelected="1" view="pageBreakPreview" zoomScale="85" zoomScaleNormal="70" zoomScaleSheetLayoutView="85" workbookViewId="0">
      <selection sqref="A1:F1"/>
    </sheetView>
  </sheetViews>
  <sheetFormatPr defaultRowHeight="13.5" x14ac:dyDescent="0.15"/>
  <cols>
    <col min="1" max="1" width="5.625" style="7" customWidth="1"/>
    <col min="2" max="2" width="5.625" style="8" customWidth="1"/>
    <col min="3" max="3" width="13.25" customWidth="1"/>
    <col min="4" max="4" width="25.375" style="1" customWidth="1"/>
    <col min="5" max="5" width="15.375" style="1" customWidth="1"/>
    <col min="6" max="6" width="9" style="1"/>
    <col min="7" max="7" width="13.25" style="1" customWidth="1"/>
    <col min="8" max="8" width="32.75" style="1" customWidth="1"/>
    <col min="9" max="9" width="64.625" style="1" customWidth="1"/>
    <col min="10" max="10" width="9" style="1"/>
    <col min="15" max="15" width="0" hidden="1" customWidth="1"/>
    <col min="16" max="16" width="9" hidden="1" customWidth="1"/>
    <col min="17" max="17" width="25.5" hidden="1" customWidth="1"/>
    <col min="18" max="18" width="15.5" hidden="1" customWidth="1"/>
    <col min="19" max="19" width="9" hidden="1" customWidth="1"/>
    <col min="20" max="20" width="32.75" hidden="1" customWidth="1"/>
    <col min="21" max="21" width="64.625" hidden="1" customWidth="1"/>
    <col min="22" max="22" width="9" hidden="1" customWidth="1"/>
  </cols>
  <sheetData>
    <row r="1" spans="1:22" ht="51" customHeight="1" thickBot="1" x14ac:dyDescent="0.2">
      <c r="A1" s="54">
        <v>46235</v>
      </c>
      <c r="B1" s="54"/>
      <c r="C1" s="54"/>
      <c r="D1" s="54"/>
      <c r="E1" s="54"/>
      <c r="F1" s="54"/>
      <c r="G1" s="55" t="s">
        <v>23</v>
      </c>
      <c r="H1" s="55"/>
      <c r="I1" s="55"/>
    </row>
    <row r="2" spans="1:22" ht="29.25" customHeight="1" thickBot="1" x14ac:dyDescent="0.2">
      <c r="A2" s="46" t="s">
        <v>0</v>
      </c>
      <c r="B2" s="48" t="s">
        <v>1</v>
      </c>
      <c r="C2" s="37" t="s">
        <v>11</v>
      </c>
      <c r="D2" s="38"/>
      <c r="E2" s="38"/>
      <c r="F2" s="38"/>
      <c r="G2" s="37" t="s">
        <v>12</v>
      </c>
      <c r="H2" s="38"/>
      <c r="I2" s="38"/>
      <c r="J2" s="39"/>
      <c r="P2" s="60" t="s">
        <v>0</v>
      </c>
      <c r="Q2" s="33"/>
      <c r="R2" s="33"/>
      <c r="S2" s="35"/>
      <c r="T2" s="33"/>
      <c r="U2" s="56"/>
      <c r="V2" s="58"/>
    </row>
    <row r="3" spans="1:22" ht="53.25" customHeight="1" thickBot="1" x14ac:dyDescent="0.2">
      <c r="A3" s="47"/>
      <c r="B3" s="49"/>
      <c r="C3" s="42" t="s">
        <v>10</v>
      </c>
      <c r="D3" s="43"/>
      <c r="E3" s="15" t="s">
        <v>2</v>
      </c>
      <c r="F3" s="16" t="s">
        <v>24</v>
      </c>
      <c r="G3" s="42" t="s">
        <v>10</v>
      </c>
      <c r="H3" s="43"/>
      <c r="I3" s="15" t="s">
        <v>2</v>
      </c>
      <c r="J3" s="17" t="s">
        <v>24</v>
      </c>
      <c r="P3" s="60"/>
      <c r="Q3" s="34"/>
      <c r="R3" s="34"/>
      <c r="S3" s="36"/>
      <c r="T3" s="34"/>
      <c r="U3" s="57"/>
      <c r="V3" s="59"/>
    </row>
    <row r="4" spans="1:22" ht="32.25" customHeight="1" x14ac:dyDescent="0.15">
      <c r="A4" s="50">
        <f>IF(WEEKDAY(A1,2)=6,A1+2,IF(WEEKDAY(A1,2)=7,A1+1,A1))</f>
        <v>46237</v>
      </c>
      <c r="B4" s="52" t="str">
        <f>TEXT(A4,"aaa")</f>
        <v>月</v>
      </c>
      <c r="C4" s="20" t="s">
        <v>6</v>
      </c>
      <c r="D4" s="44" t="str">
        <f>VLOOKUP(B4,$P$2:$V$15,2,FALSE)</f>
        <v>人参ペースト
豆腐ペースト
各40g</v>
      </c>
      <c r="E4" s="44" t="str">
        <f>VLOOKUP(B4,$P$2:$V$15,3,FALSE)</f>
        <v>ごはん
人参
豆腐</v>
      </c>
      <c r="F4" s="44">
        <f>VLOOKUP(B4,$P$2:$V$15,4,FALSE)</f>
        <v>65</v>
      </c>
      <c r="G4" s="21" t="s">
        <v>3</v>
      </c>
      <c r="H4" s="44" t="str">
        <f>VLOOKUP(B4,$P$2:$V$15,5,FALSE)</f>
        <v>鶏肉と大根の煮物
麻婆豆腐
各40g</v>
      </c>
      <c r="I4" s="44" t="str">
        <f>VLOOKUP(B4,$P$2:$V$15,6,FALSE)</f>
        <v>ごはん
鶏肉・大根・人参・かつおだし・しょうゆ
豚肉・豆腐・玉葱・トマトピューレ・三温糖</v>
      </c>
      <c r="J4" s="40">
        <f>VLOOKUP(B4,$P$2:$V$15,7,FALSE)</f>
        <v>144</v>
      </c>
      <c r="P4" s="60" t="s">
        <v>35</v>
      </c>
      <c r="Q4" s="33" t="s">
        <v>25</v>
      </c>
      <c r="R4" s="33" t="s">
        <v>13</v>
      </c>
      <c r="S4" s="35">
        <v>65</v>
      </c>
      <c r="T4" s="33" t="s">
        <v>30</v>
      </c>
      <c r="U4" s="56" t="s">
        <v>18</v>
      </c>
      <c r="V4" s="58">
        <v>144</v>
      </c>
    </row>
    <row r="5" spans="1:22" ht="32.25" customHeight="1" x14ac:dyDescent="0.15">
      <c r="A5" s="51"/>
      <c r="B5" s="53"/>
      <c r="C5" s="18" t="s">
        <v>8</v>
      </c>
      <c r="D5" s="45"/>
      <c r="E5" s="45"/>
      <c r="F5" s="45"/>
      <c r="G5" s="19" t="s">
        <v>9</v>
      </c>
      <c r="H5" s="45"/>
      <c r="I5" s="45"/>
      <c r="J5" s="41"/>
      <c r="P5" s="60"/>
      <c r="Q5" s="34"/>
      <c r="R5" s="34"/>
      <c r="S5" s="36"/>
      <c r="T5" s="34"/>
      <c r="U5" s="57"/>
      <c r="V5" s="59"/>
    </row>
    <row r="6" spans="1:22" ht="32.25" customHeight="1" x14ac:dyDescent="0.15">
      <c r="A6" s="29">
        <f>IF(WEEKDAY(A4+1,2)=6,(A4+1)+2,IF(WEEKDAY((A4+1),2)=7,(A4+1)+1,(A4+1)))</f>
        <v>46238</v>
      </c>
      <c r="B6" s="31" t="str">
        <f>TEXT(A6,"aaa")</f>
        <v>火</v>
      </c>
      <c r="C6" s="18" t="s">
        <v>6</v>
      </c>
      <c r="D6" s="33" t="str">
        <f>VLOOKUP(B6,$P$2:$V$15,2,FALSE)</f>
        <v>枝豆ペースト
白菜ペースト
各40g</v>
      </c>
      <c r="E6" s="33" t="str">
        <f>VLOOKUP(B6,$P$2:$V$15,3,FALSE)</f>
        <v>ごはん
枝豆
白菜</v>
      </c>
      <c r="F6" s="35">
        <f>VLOOKUP(B6,$P$2:$V$15,4,FALSE)</f>
        <v>83</v>
      </c>
      <c r="G6" s="19" t="s">
        <v>3</v>
      </c>
      <c r="H6" s="33" t="str">
        <f>VLOOKUP(B6,$P$2:$V$15,5,FALSE)</f>
        <v>鶏肉と玉葱の煮物
白菜とツナの煮物
各40g</v>
      </c>
      <c r="I6" s="33" t="str">
        <f>VLOOKUP(B6,$P$2:$V$15,6,FALSE)</f>
        <v>ごはん
鶏肉・玉葱・かつおだし・しょうゆ
白菜・ツナ・かつおだし・しょうゆ</v>
      </c>
      <c r="J6" s="35">
        <f>VLOOKUP(B6,$P$2:$V$15,7,FALSE)</f>
        <v>146</v>
      </c>
      <c r="P6" s="60" t="s">
        <v>36</v>
      </c>
      <c r="Q6" s="33" t="s">
        <v>26</v>
      </c>
      <c r="R6" s="33" t="s">
        <v>14</v>
      </c>
      <c r="S6" s="35">
        <v>83</v>
      </c>
      <c r="T6" s="33" t="s">
        <v>31</v>
      </c>
      <c r="U6" s="56" t="s">
        <v>19</v>
      </c>
      <c r="V6" s="58">
        <v>146</v>
      </c>
    </row>
    <row r="7" spans="1:22" ht="32.25" customHeight="1" x14ac:dyDescent="0.15">
      <c r="A7" s="30"/>
      <c r="B7" s="32"/>
      <c r="C7" s="18" t="s">
        <v>8</v>
      </c>
      <c r="D7" s="34"/>
      <c r="E7" s="34"/>
      <c r="F7" s="36"/>
      <c r="G7" s="19" t="s">
        <v>9</v>
      </c>
      <c r="H7" s="34"/>
      <c r="I7" s="34"/>
      <c r="J7" s="36"/>
      <c r="P7" s="60"/>
      <c r="Q7" s="34"/>
      <c r="R7" s="34"/>
      <c r="S7" s="36"/>
      <c r="T7" s="34"/>
      <c r="U7" s="57"/>
      <c r="V7" s="59"/>
    </row>
    <row r="8" spans="1:22" ht="32.25" customHeight="1" x14ac:dyDescent="0.15">
      <c r="A8" s="29">
        <f t="shared" ref="A8" si="0">IF(WEEKDAY(A6+1,2)=6,(A6+1)+2,IF(WEEKDAY((A6+1),2)=7,(A6+1)+1,(A6+1)))</f>
        <v>46239</v>
      </c>
      <c r="B8" s="31" t="str">
        <f>TEXT(A8,"aaa")</f>
        <v>水</v>
      </c>
      <c r="C8" s="18" t="s">
        <v>6</v>
      </c>
      <c r="D8" s="33" t="str">
        <f>VLOOKUP(B8,$P$2:$V$15,2,FALSE)</f>
        <v>ブロッコリーペースト
じゃがいもペースト
各40g</v>
      </c>
      <c r="E8" s="33" t="str">
        <f>VLOOKUP(B8,$P$2:$V$15,3,FALSE)</f>
        <v>ごはん
ブロッコリー
じゃがいも</v>
      </c>
      <c r="F8" s="35">
        <f>VLOOKUP(B8,$P$2:$V$15,4,FALSE)</f>
        <v>70</v>
      </c>
      <c r="G8" s="19" t="s">
        <v>3</v>
      </c>
      <c r="H8" s="33" t="str">
        <f>VLOOKUP(B8,$P$2:$V$15,5,FALSE)</f>
        <v>鶏肉とブロッコリーの煮物
肉じゃが
各40g</v>
      </c>
      <c r="I8" s="33" t="str">
        <f>VLOOKUP(B8,$P$2:$V$15,6,FALSE)</f>
        <v>ごはん
鶏肉・ブロッコリー・かつおだし・しょうゆ
豚肉・人参・じゃがいも・かつおだし・三温糖・しょうゆ</v>
      </c>
      <c r="J8" s="35">
        <f>VLOOKUP(B8,$P$2:$V$15,7,FALSE)</f>
        <v>153</v>
      </c>
      <c r="P8" s="60" t="s">
        <v>37</v>
      </c>
      <c r="Q8" s="33" t="s">
        <v>27</v>
      </c>
      <c r="R8" s="33" t="s">
        <v>15</v>
      </c>
      <c r="S8" s="35">
        <v>70</v>
      </c>
      <c r="T8" s="33" t="s">
        <v>32</v>
      </c>
      <c r="U8" s="56" t="s">
        <v>20</v>
      </c>
      <c r="V8" s="58">
        <v>153</v>
      </c>
    </row>
    <row r="9" spans="1:22" ht="32.25" customHeight="1" x14ac:dyDescent="0.15">
      <c r="A9" s="30"/>
      <c r="B9" s="32"/>
      <c r="C9" s="18" t="s">
        <v>8</v>
      </c>
      <c r="D9" s="34"/>
      <c r="E9" s="34"/>
      <c r="F9" s="36"/>
      <c r="G9" s="19" t="s">
        <v>9</v>
      </c>
      <c r="H9" s="34"/>
      <c r="I9" s="34"/>
      <c r="J9" s="36"/>
      <c r="P9" s="60"/>
      <c r="Q9" s="34"/>
      <c r="R9" s="34"/>
      <c r="S9" s="36"/>
      <c r="T9" s="34"/>
      <c r="U9" s="57"/>
      <c r="V9" s="59"/>
    </row>
    <row r="10" spans="1:22" ht="32.25" customHeight="1" x14ac:dyDescent="0.15">
      <c r="A10" s="29">
        <f t="shared" ref="A10" si="1">IF(WEEKDAY(A8+1,2)=6,(A8+1)+2,IF(WEEKDAY((A8+1),2)=7,(A8+1)+1,(A8+1)))</f>
        <v>46240</v>
      </c>
      <c r="B10" s="31" t="str">
        <f>TEXT(A10,"aaa")</f>
        <v>木</v>
      </c>
      <c r="C10" s="18" t="s">
        <v>6</v>
      </c>
      <c r="D10" s="33" t="str">
        <f>VLOOKUP(B10,$P$2:$V$15,2,FALSE)</f>
        <v>さつまいもペースト
ほうれん草ペースト
各40g</v>
      </c>
      <c r="E10" s="33" t="str">
        <f>VLOOKUP(B10,$P$2:$V$15,3,FALSE)</f>
        <v>ごはん
さつまいも
ほうれん草</v>
      </c>
      <c r="F10" s="35">
        <f>VLOOKUP(B10,$P$2:$V$15,4,FALSE)</f>
        <v>81</v>
      </c>
      <c r="G10" s="19" t="s">
        <v>3</v>
      </c>
      <c r="H10" s="33" t="str">
        <f>VLOOKUP(B10,$P$2:$V$15,5,FALSE)</f>
        <v>さつまいもの煮物
ほうれん草と大根のそぼろ煮
各40g</v>
      </c>
      <c r="I10" s="33" t="str">
        <f>VLOOKUP(B10,$P$2:$V$15,6,FALSE)</f>
        <v>ごはん
さつまいも・かつおだし・しょうゆ
鶏肉・ほうれん草・大根・かつおだし・しょうゆ</v>
      </c>
      <c r="J10" s="35">
        <f>VLOOKUP(B10,$P$2:$V$15,7,FALSE)</f>
        <v>157</v>
      </c>
      <c r="P10" s="60" t="s">
        <v>38</v>
      </c>
      <c r="Q10" s="33" t="s">
        <v>28</v>
      </c>
      <c r="R10" s="33" t="s">
        <v>16</v>
      </c>
      <c r="S10" s="35">
        <v>81</v>
      </c>
      <c r="T10" s="33" t="s">
        <v>33</v>
      </c>
      <c r="U10" s="56" t="s">
        <v>21</v>
      </c>
      <c r="V10" s="58">
        <v>157</v>
      </c>
    </row>
    <row r="11" spans="1:22" ht="32.25" customHeight="1" x14ac:dyDescent="0.15">
      <c r="A11" s="30"/>
      <c r="B11" s="32"/>
      <c r="C11" s="18" t="s">
        <v>8</v>
      </c>
      <c r="D11" s="34"/>
      <c r="E11" s="34"/>
      <c r="F11" s="36"/>
      <c r="G11" s="19" t="s">
        <v>9</v>
      </c>
      <c r="H11" s="34"/>
      <c r="I11" s="34"/>
      <c r="J11" s="36"/>
      <c r="P11" s="60"/>
      <c r="Q11" s="34"/>
      <c r="R11" s="34"/>
      <c r="S11" s="36"/>
      <c r="T11" s="34"/>
      <c r="U11" s="57"/>
      <c r="V11" s="59"/>
    </row>
    <row r="12" spans="1:22" ht="33" customHeight="1" x14ac:dyDescent="0.15">
      <c r="A12" s="29">
        <f t="shared" ref="A12" si="2">IF(WEEKDAY(A10+1,2)=6,(A10+1)+2,IF(WEEKDAY((A10+1),2)=7,(A10+1)+1,(A10+1)))</f>
        <v>46241</v>
      </c>
      <c r="B12" s="31" t="str">
        <f>TEXT(A12,"aaa")</f>
        <v>金</v>
      </c>
      <c r="C12" s="18" t="s">
        <v>6</v>
      </c>
      <c r="D12" s="33" t="str">
        <f>VLOOKUP(B12,$P$2:$V$15,2,FALSE)</f>
        <v>キャベツペースト
かぼちゃペースト
各40g</v>
      </c>
      <c r="E12" s="33" t="str">
        <f>VLOOKUP(B12,$P$2:$V$15,3,FALSE)</f>
        <v>ごはん
キャベツ
かぼちゃ</v>
      </c>
      <c r="F12" s="35">
        <f>VLOOKUP(B12,$P$2:$V$15,4,FALSE)</f>
        <v>71</v>
      </c>
      <c r="G12" s="19" t="s">
        <v>3</v>
      </c>
      <c r="H12" s="33" t="str">
        <f>VLOOKUP(B12,$P$2:$V$15,5,FALSE)</f>
        <v>ツナとキャベツのトマト煮
鶏肉とかぼちゃの煮物
各40g</v>
      </c>
      <c r="I12" s="33" t="str">
        <f>VLOOKUP(B12,$P$2:$V$15,6,FALSE)</f>
        <v>ごはん
キャベツ・ツナ・トマトピューレ
鶏肉・かぼちゃ・かつおだし・しょうゆ</v>
      </c>
      <c r="J12" s="35">
        <f>VLOOKUP(B12,$P$2:$V$15,7,FALSE)</f>
        <v>154</v>
      </c>
      <c r="P12" s="60" t="s">
        <v>39</v>
      </c>
      <c r="Q12" s="33" t="s">
        <v>29</v>
      </c>
      <c r="R12" s="33" t="s">
        <v>17</v>
      </c>
      <c r="S12" s="35">
        <v>71</v>
      </c>
      <c r="T12" s="33" t="s">
        <v>34</v>
      </c>
      <c r="U12" s="56" t="s">
        <v>22</v>
      </c>
      <c r="V12" s="58">
        <v>154</v>
      </c>
    </row>
    <row r="13" spans="1:22" ht="33" customHeight="1" x14ac:dyDescent="0.15">
      <c r="A13" s="30"/>
      <c r="B13" s="32"/>
      <c r="C13" s="18" t="s">
        <v>8</v>
      </c>
      <c r="D13" s="34"/>
      <c r="E13" s="34"/>
      <c r="F13" s="36"/>
      <c r="G13" s="19" t="s">
        <v>9</v>
      </c>
      <c r="H13" s="34"/>
      <c r="I13" s="34"/>
      <c r="J13" s="36"/>
      <c r="P13" s="60"/>
      <c r="Q13" s="34"/>
      <c r="R13" s="34"/>
      <c r="S13" s="36"/>
      <c r="T13" s="34"/>
      <c r="U13" s="57"/>
      <c r="V13" s="59"/>
    </row>
    <row r="14" spans="1:22" ht="33.75" hidden="1" customHeight="1" x14ac:dyDescent="0.15">
      <c r="A14" s="29">
        <f t="shared" ref="A14" si="3">IF(WEEKDAY(A12+1,2)=6,(A12+1)+2,IF(WEEKDAY((A12+1),2)=7,(A12+1)+1,(A12+1)))</f>
        <v>46244</v>
      </c>
      <c r="B14" s="31" t="str">
        <f>TEXT(A14,"aaa")</f>
        <v>月</v>
      </c>
      <c r="C14" s="18" t="s">
        <v>6</v>
      </c>
      <c r="D14" s="33" t="str">
        <f>VLOOKUP(B14,$P$2:$V$15,2,FALSE)</f>
        <v>人参ペースト
豆腐ペースト
各40g</v>
      </c>
      <c r="E14" s="33" t="str">
        <f>VLOOKUP(B14,$P$2:$V$15,3,FALSE)</f>
        <v>ごはん
人参
豆腐</v>
      </c>
      <c r="F14" s="35">
        <f>VLOOKUP(B14,$P$2:$V$15,4,FALSE)</f>
        <v>65</v>
      </c>
      <c r="G14" s="19" t="s">
        <v>3</v>
      </c>
      <c r="H14" s="33" t="str">
        <f>VLOOKUP(B14,$P$2:$V$15,5,FALSE)</f>
        <v>鶏肉と大根の煮物
麻婆豆腐
各40g</v>
      </c>
      <c r="I14" s="33" t="str">
        <f>VLOOKUP(B14,$P$2:$V$15,6,FALSE)</f>
        <v>ごはん
鶏肉・大根・人参・かつおだし・しょうゆ
豚肉・豆腐・玉葱・トマトピューレ・三温糖</v>
      </c>
      <c r="J14" s="35">
        <f>VLOOKUP(B14,$P$2:$V$15,7,FALSE)</f>
        <v>144</v>
      </c>
      <c r="P14" s="60" t="s">
        <v>40</v>
      </c>
      <c r="Q14" s="33"/>
      <c r="R14" s="33"/>
      <c r="S14" s="35"/>
      <c r="T14" s="33"/>
      <c r="U14" s="56"/>
      <c r="V14" s="58"/>
    </row>
    <row r="15" spans="1:22" ht="33" hidden="1" customHeight="1" x14ac:dyDescent="0.15">
      <c r="A15" s="30"/>
      <c r="B15" s="32"/>
      <c r="C15" s="18" t="s">
        <v>8</v>
      </c>
      <c r="D15" s="34"/>
      <c r="E15" s="34"/>
      <c r="F15" s="36"/>
      <c r="G15" s="19" t="s">
        <v>9</v>
      </c>
      <c r="H15" s="34"/>
      <c r="I15" s="34"/>
      <c r="J15" s="36"/>
      <c r="P15" s="60"/>
      <c r="Q15" s="34"/>
      <c r="R15" s="34"/>
      <c r="S15" s="36"/>
      <c r="T15" s="34"/>
      <c r="U15" s="57"/>
      <c r="V15" s="59"/>
    </row>
    <row r="16" spans="1:22" ht="33" hidden="1" customHeight="1" x14ac:dyDescent="0.15">
      <c r="A16" s="29">
        <f>IF(WEEKDAY(A14+1,2)=6,(A14+1)+2,IF(WEEKDAY((A14+1),2)=7,(A14+1)+1,(A14+1)))</f>
        <v>46245</v>
      </c>
      <c r="B16" s="31" t="str">
        <f>TEXT(A16,"aaa")</f>
        <v>火</v>
      </c>
      <c r="C16" s="18" t="s">
        <v>6</v>
      </c>
      <c r="D16" s="33" t="str">
        <f>VLOOKUP(B16,$P$2:$V$15,2,FALSE)</f>
        <v>枝豆ペースト
白菜ペースト
各40g</v>
      </c>
      <c r="E16" s="33" t="str">
        <f>VLOOKUP(B16,$P$2:$V$15,3,FALSE)</f>
        <v>ごはん
枝豆
白菜</v>
      </c>
      <c r="F16" s="35">
        <f>VLOOKUP(B16,$P$2:$V$15,4,FALSE)</f>
        <v>83</v>
      </c>
      <c r="G16" s="19" t="s">
        <v>3</v>
      </c>
      <c r="H16" s="33" t="str">
        <f>VLOOKUP(B16,$P$2:$V$15,5,FALSE)</f>
        <v>鶏肉と玉葱の煮物
白菜とツナの煮物
各40g</v>
      </c>
      <c r="I16" s="33" t="str">
        <f>VLOOKUP(B16,$P$2:$V$15,6,FALSE)</f>
        <v>ごはん
鶏肉・玉葱・かつおだし・しょうゆ
白菜・ツナ・かつおだし・しょうゆ</v>
      </c>
      <c r="J16" s="35">
        <f>VLOOKUP(B16,$P$2:$V$15,7,FALSE)</f>
        <v>146</v>
      </c>
    </row>
    <row r="17" spans="1:10" ht="33" hidden="1" customHeight="1" x14ac:dyDescent="0.15">
      <c r="A17" s="30"/>
      <c r="B17" s="32"/>
      <c r="C17" s="18" t="s">
        <v>8</v>
      </c>
      <c r="D17" s="34"/>
      <c r="E17" s="34"/>
      <c r="F17" s="36"/>
      <c r="G17" s="19" t="s">
        <v>9</v>
      </c>
      <c r="H17" s="34"/>
      <c r="I17" s="34"/>
      <c r="J17" s="36"/>
    </row>
    <row r="18" spans="1:10" ht="32.25" hidden="1" customHeight="1" x14ac:dyDescent="0.15">
      <c r="A18" s="29">
        <f t="shared" ref="A18" si="4">IF(WEEKDAY(A16+1,2)=6,(A16+1)+2,IF(WEEKDAY((A16+1),2)=7,(A16+1)+1,(A16+1)))</f>
        <v>46246</v>
      </c>
      <c r="B18" s="31" t="str">
        <f>TEXT(A18,"aaa")</f>
        <v>水</v>
      </c>
      <c r="C18" s="18" t="s">
        <v>6</v>
      </c>
      <c r="D18" s="33" t="str">
        <f>VLOOKUP(B18,$P$2:$V$15,2,FALSE)</f>
        <v>ブロッコリーペースト
じゃがいもペースト
各40g</v>
      </c>
      <c r="E18" s="33" t="str">
        <f>VLOOKUP(B18,$P$2:$V$15,3,FALSE)</f>
        <v>ごはん
ブロッコリー
じゃがいも</v>
      </c>
      <c r="F18" s="35">
        <f>VLOOKUP(B18,$P$2:$V$15,4,FALSE)</f>
        <v>70</v>
      </c>
      <c r="G18" s="19" t="s">
        <v>3</v>
      </c>
      <c r="H18" s="33" t="str">
        <f>VLOOKUP(B18,$P$2:$V$15,5,FALSE)</f>
        <v>鶏肉とブロッコリーの煮物
肉じゃが
各40g</v>
      </c>
      <c r="I18" s="33" t="str">
        <f>VLOOKUP(B18,$P$2:$V$15,6,FALSE)</f>
        <v>ごはん
鶏肉・ブロッコリー・かつおだし・しょうゆ
豚肉・人参・じゃがいも・かつおだし・三温糖・しょうゆ</v>
      </c>
      <c r="J18" s="35">
        <f>VLOOKUP(B18,$P$2:$V$15,7,FALSE)</f>
        <v>153</v>
      </c>
    </row>
    <row r="19" spans="1:10" ht="33" hidden="1" customHeight="1" x14ac:dyDescent="0.15">
      <c r="A19" s="30"/>
      <c r="B19" s="32"/>
      <c r="C19" s="18" t="s">
        <v>8</v>
      </c>
      <c r="D19" s="34"/>
      <c r="E19" s="34"/>
      <c r="F19" s="36"/>
      <c r="G19" s="19" t="s">
        <v>9</v>
      </c>
      <c r="H19" s="34"/>
      <c r="I19" s="34"/>
      <c r="J19" s="36"/>
    </row>
    <row r="20" spans="1:10" ht="33" hidden="1" customHeight="1" x14ac:dyDescent="0.15">
      <c r="A20" s="29">
        <f t="shared" ref="A20" si="5">IF(WEEKDAY(A18+1,2)=6,(A18+1)+2,IF(WEEKDAY((A18+1),2)=7,(A18+1)+1,(A18+1)))</f>
        <v>46247</v>
      </c>
      <c r="B20" s="31" t="str">
        <f>TEXT(A20,"aaa")</f>
        <v>木</v>
      </c>
      <c r="C20" s="18" t="s">
        <v>6</v>
      </c>
      <c r="D20" s="33" t="str">
        <f>VLOOKUP(B20,$P$2:$V$15,2,FALSE)</f>
        <v>さつまいもペースト
ほうれん草ペースト
各40g</v>
      </c>
      <c r="E20" s="33" t="str">
        <f>VLOOKUP(B20,$P$2:$V$15,3,FALSE)</f>
        <v>ごはん
さつまいも
ほうれん草</v>
      </c>
      <c r="F20" s="35">
        <f>VLOOKUP(B20,$P$2:$V$15,4,FALSE)</f>
        <v>81</v>
      </c>
      <c r="G20" s="19" t="s">
        <v>3</v>
      </c>
      <c r="H20" s="33" t="str">
        <f>VLOOKUP(B20,$P$2:$V$15,5,FALSE)</f>
        <v>さつまいもの煮物
ほうれん草と大根のそぼろ煮
各40g</v>
      </c>
      <c r="I20" s="33" t="str">
        <f>VLOOKUP(B20,$P$2:$V$15,6,FALSE)</f>
        <v>ごはん
さつまいも・かつおだし・しょうゆ
鶏肉・ほうれん草・大根・かつおだし・しょうゆ</v>
      </c>
      <c r="J20" s="35">
        <f>VLOOKUP(B20,$P$2:$V$15,7,FALSE)</f>
        <v>157</v>
      </c>
    </row>
    <row r="21" spans="1:10" ht="33" hidden="1" customHeight="1" x14ac:dyDescent="0.15">
      <c r="A21" s="30"/>
      <c r="B21" s="32"/>
      <c r="C21" s="18" t="s">
        <v>8</v>
      </c>
      <c r="D21" s="34"/>
      <c r="E21" s="34"/>
      <c r="F21" s="36"/>
      <c r="G21" s="19" t="s">
        <v>9</v>
      </c>
      <c r="H21" s="34"/>
      <c r="I21" s="34"/>
      <c r="J21" s="36"/>
    </row>
    <row r="22" spans="1:10" ht="33" hidden="1" customHeight="1" x14ac:dyDescent="0.15">
      <c r="A22" s="29">
        <f t="shared" ref="A22" si="6">IF(WEEKDAY(A20+1,2)=6,(A20+1)+2,IF(WEEKDAY((A20+1),2)=7,(A20+1)+1,(A20+1)))</f>
        <v>46248</v>
      </c>
      <c r="B22" s="31" t="str">
        <f>TEXT(A22,"aaa")</f>
        <v>金</v>
      </c>
      <c r="C22" s="18" t="s">
        <v>6</v>
      </c>
      <c r="D22" s="33" t="str">
        <f>VLOOKUP(B22,$P$2:$V$15,2,FALSE)</f>
        <v>キャベツペースト
かぼちゃペースト
各40g</v>
      </c>
      <c r="E22" s="33" t="str">
        <f>VLOOKUP(B22,$P$2:$V$15,3,FALSE)</f>
        <v>ごはん
キャベツ
かぼちゃ</v>
      </c>
      <c r="F22" s="35">
        <f>VLOOKUP(B22,$P$2:$V$15,4,FALSE)</f>
        <v>71</v>
      </c>
      <c r="G22" s="19" t="s">
        <v>3</v>
      </c>
      <c r="H22" s="33" t="str">
        <f>VLOOKUP(B22,$P$2:$V$15,5,FALSE)</f>
        <v>ツナとキャベツのトマト煮
鶏肉とかぼちゃの煮物
各40g</v>
      </c>
      <c r="I22" s="33" t="str">
        <f>VLOOKUP(B22,$P$2:$V$15,6,FALSE)</f>
        <v>ごはん
キャベツ・ツナ・トマトピューレ
鶏肉・かぼちゃ・かつおだし・しょうゆ</v>
      </c>
      <c r="J22" s="35">
        <f>VLOOKUP(B22,$P$2:$V$15,7,FALSE)</f>
        <v>154</v>
      </c>
    </row>
    <row r="23" spans="1:10" ht="33" hidden="1" customHeight="1" x14ac:dyDescent="0.15">
      <c r="A23" s="30"/>
      <c r="B23" s="32"/>
      <c r="C23" s="18" t="s">
        <v>8</v>
      </c>
      <c r="D23" s="34"/>
      <c r="E23" s="34"/>
      <c r="F23" s="36"/>
      <c r="G23" s="19" t="s">
        <v>9</v>
      </c>
      <c r="H23" s="34"/>
      <c r="I23" s="34"/>
      <c r="J23" s="36"/>
    </row>
    <row r="24" spans="1:10" ht="33" customHeight="1" x14ac:dyDescent="0.15">
      <c r="A24" s="29">
        <f t="shared" ref="A24" si="7">IF(WEEKDAY(A22+1,2)=6,(A22+1)+2,IF(WEEKDAY((A22+1),2)=7,(A22+1)+1,(A22+1)))</f>
        <v>46251</v>
      </c>
      <c r="B24" s="31" t="str">
        <f>TEXT(A24,"aaa")</f>
        <v>月</v>
      </c>
      <c r="C24" s="18" t="s">
        <v>6</v>
      </c>
      <c r="D24" s="33" t="str">
        <f>VLOOKUP(B24,$P$2:$V$15,2,FALSE)</f>
        <v>人参ペースト
豆腐ペースト
各40g</v>
      </c>
      <c r="E24" s="33" t="str">
        <f>VLOOKUP(B24,$P$2:$V$15,3,FALSE)</f>
        <v>ごはん
人参
豆腐</v>
      </c>
      <c r="F24" s="35">
        <f>VLOOKUP(B24,$P$2:$V$15,4,FALSE)</f>
        <v>65</v>
      </c>
      <c r="G24" s="19" t="s">
        <v>3</v>
      </c>
      <c r="H24" s="33" t="str">
        <f>VLOOKUP(B24,$P$2:$V$15,5,FALSE)</f>
        <v>鶏肉と大根の煮物
麻婆豆腐
各40g</v>
      </c>
      <c r="I24" s="33" t="str">
        <f>VLOOKUP(B24,$P$2:$V$15,6,FALSE)</f>
        <v>ごはん
鶏肉・大根・人参・かつおだし・しょうゆ
豚肉・豆腐・玉葱・トマトピューレ・三温糖</v>
      </c>
      <c r="J24" s="35">
        <f>VLOOKUP(B24,$P$2:$V$15,7,FALSE)</f>
        <v>144</v>
      </c>
    </row>
    <row r="25" spans="1:10" ht="33" customHeight="1" x14ac:dyDescent="0.15">
      <c r="A25" s="30"/>
      <c r="B25" s="32"/>
      <c r="C25" s="18" t="s">
        <v>8</v>
      </c>
      <c r="D25" s="34"/>
      <c r="E25" s="34"/>
      <c r="F25" s="36"/>
      <c r="G25" s="19" t="s">
        <v>9</v>
      </c>
      <c r="H25" s="34"/>
      <c r="I25" s="34"/>
      <c r="J25" s="36"/>
    </row>
    <row r="26" spans="1:10" ht="33" customHeight="1" x14ac:dyDescent="0.15">
      <c r="A26" s="29">
        <f t="shared" ref="A26" si="8">IF(WEEKDAY(A24+1,2)=6,(A24+1)+2,IF(WEEKDAY((A24+1),2)=7,(A24+1)+1,(A24+1)))</f>
        <v>46252</v>
      </c>
      <c r="B26" s="31" t="str">
        <f>TEXT(A26,"aaa")</f>
        <v>火</v>
      </c>
      <c r="C26" s="18" t="s">
        <v>6</v>
      </c>
      <c r="D26" s="33" t="str">
        <f>VLOOKUP(B26,$P$2:$V$15,2,FALSE)</f>
        <v>枝豆ペースト
白菜ペースト
各40g</v>
      </c>
      <c r="E26" s="33" t="str">
        <f>VLOOKUP(B26,$P$2:$V$15,3,FALSE)</f>
        <v>ごはん
枝豆
白菜</v>
      </c>
      <c r="F26" s="35">
        <f>VLOOKUP(B26,$P$2:$V$15,4,FALSE)</f>
        <v>83</v>
      </c>
      <c r="G26" s="19" t="s">
        <v>3</v>
      </c>
      <c r="H26" s="33" t="str">
        <f>VLOOKUP(B26,$P$2:$V$15,5,FALSE)</f>
        <v>鶏肉と玉葱の煮物
白菜とツナの煮物
各40g</v>
      </c>
      <c r="I26" s="33" t="str">
        <f>VLOOKUP(B26,$P$2:$V$15,6,FALSE)</f>
        <v>ごはん
鶏肉・玉葱・かつおだし・しょうゆ
白菜・ツナ・かつおだし・しょうゆ</v>
      </c>
      <c r="J26" s="35">
        <f>VLOOKUP(B26,$P$2:$V$15,7,FALSE)</f>
        <v>146</v>
      </c>
    </row>
    <row r="27" spans="1:10" ht="33" customHeight="1" x14ac:dyDescent="0.15">
      <c r="A27" s="30"/>
      <c r="B27" s="32"/>
      <c r="C27" s="18" t="s">
        <v>8</v>
      </c>
      <c r="D27" s="34"/>
      <c r="E27" s="34"/>
      <c r="F27" s="36"/>
      <c r="G27" s="19" t="s">
        <v>9</v>
      </c>
      <c r="H27" s="34"/>
      <c r="I27" s="34"/>
      <c r="J27" s="36"/>
    </row>
    <row r="28" spans="1:10" ht="33" customHeight="1" x14ac:dyDescent="0.15">
      <c r="A28" s="29">
        <f t="shared" ref="A28" si="9">IF(WEEKDAY(A26+1,2)=6,(A26+1)+2,IF(WEEKDAY((A26+1),2)=7,(A26+1)+1,(A26+1)))</f>
        <v>46253</v>
      </c>
      <c r="B28" s="31" t="str">
        <f>TEXT(A28,"aaa")</f>
        <v>水</v>
      </c>
      <c r="C28" s="18" t="s">
        <v>6</v>
      </c>
      <c r="D28" s="33" t="str">
        <f>VLOOKUP(B28,$P$2:$V$15,2,FALSE)</f>
        <v>ブロッコリーペースト
じゃがいもペースト
各40g</v>
      </c>
      <c r="E28" s="33" t="str">
        <f>VLOOKUP(B28,$P$2:$V$15,3,FALSE)</f>
        <v>ごはん
ブロッコリー
じゃがいも</v>
      </c>
      <c r="F28" s="35">
        <f>VLOOKUP(B28,$P$2:$V$15,4,FALSE)</f>
        <v>70</v>
      </c>
      <c r="G28" s="19" t="s">
        <v>3</v>
      </c>
      <c r="H28" s="33" t="str">
        <f>VLOOKUP(B28,$P$2:$V$15,5,FALSE)</f>
        <v>鶏肉とブロッコリーの煮物
肉じゃが
各40g</v>
      </c>
      <c r="I28" s="33" t="str">
        <f>VLOOKUP(B28,$P$2:$V$15,6,FALSE)</f>
        <v>ごはん
鶏肉・ブロッコリー・かつおだし・しょうゆ
豚肉・人参・じゃがいも・かつおだし・三温糖・しょうゆ</v>
      </c>
      <c r="J28" s="35">
        <f>VLOOKUP(B28,$P$2:$V$15,7,FALSE)</f>
        <v>153</v>
      </c>
    </row>
    <row r="29" spans="1:10" ht="33" customHeight="1" x14ac:dyDescent="0.15">
      <c r="A29" s="30"/>
      <c r="B29" s="32"/>
      <c r="C29" s="18" t="s">
        <v>8</v>
      </c>
      <c r="D29" s="34"/>
      <c r="E29" s="34"/>
      <c r="F29" s="36"/>
      <c r="G29" s="19" t="s">
        <v>9</v>
      </c>
      <c r="H29" s="34"/>
      <c r="I29" s="34"/>
      <c r="J29" s="36"/>
    </row>
    <row r="30" spans="1:10" ht="32.25" customHeight="1" x14ac:dyDescent="0.15">
      <c r="A30" s="29">
        <f t="shared" ref="A30" si="10">IF(WEEKDAY(A28+1,2)=6,(A28+1)+2,IF(WEEKDAY((A28+1),2)=7,(A28+1)+1,(A28+1)))</f>
        <v>46254</v>
      </c>
      <c r="B30" s="31" t="str">
        <f>TEXT(A30,"aaa")</f>
        <v>木</v>
      </c>
      <c r="C30" s="18" t="s">
        <v>6</v>
      </c>
      <c r="D30" s="33" t="str">
        <f>VLOOKUP(B30,$P$2:$V$15,2,FALSE)</f>
        <v>さつまいもペースト
ほうれん草ペースト
各40g</v>
      </c>
      <c r="E30" s="33" t="str">
        <f>VLOOKUP(B30,$P$2:$V$15,3,FALSE)</f>
        <v>ごはん
さつまいも
ほうれん草</v>
      </c>
      <c r="F30" s="35">
        <f>VLOOKUP(B30,$P$2:$V$15,4,FALSE)</f>
        <v>81</v>
      </c>
      <c r="G30" s="19" t="s">
        <v>3</v>
      </c>
      <c r="H30" s="33" t="str">
        <f>VLOOKUP(B30,$P$2:$V$15,5,FALSE)</f>
        <v>さつまいもの煮物
ほうれん草と大根のそぼろ煮
各40g</v>
      </c>
      <c r="I30" s="33" t="str">
        <f>VLOOKUP(B30,$P$2:$V$15,6,FALSE)</f>
        <v>ごはん
さつまいも・かつおだし・しょうゆ
鶏肉・ほうれん草・大根・かつおだし・しょうゆ</v>
      </c>
      <c r="J30" s="35">
        <f>VLOOKUP(B30,$P$2:$V$15,7,FALSE)</f>
        <v>157</v>
      </c>
    </row>
    <row r="31" spans="1:10" ht="33" customHeight="1" x14ac:dyDescent="0.15">
      <c r="A31" s="30"/>
      <c r="B31" s="32"/>
      <c r="C31" s="18" t="s">
        <v>8</v>
      </c>
      <c r="D31" s="34"/>
      <c r="E31" s="34"/>
      <c r="F31" s="36"/>
      <c r="G31" s="19" t="s">
        <v>9</v>
      </c>
      <c r="H31" s="34"/>
      <c r="I31" s="34"/>
      <c r="J31" s="36"/>
    </row>
    <row r="32" spans="1:10" ht="33" customHeight="1" x14ac:dyDescent="0.15">
      <c r="A32" s="29">
        <f t="shared" ref="A32" si="11">IF(WEEKDAY(A30+1,2)=6,(A30+1)+2,IF(WEEKDAY((A30+1),2)=7,(A30+1)+1,(A30+1)))</f>
        <v>46255</v>
      </c>
      <c r="B32" s="31" t="str">
        <f>TEXT(A32,"aaa")</f>
        <v>金</v>
      </c>
      <c r="C32" s="18" t="s">
        <v>6</v>
      </c>
      <c r="D32" s="33" t="str">
        <f>VLOOKUP(B32,$P$2:$V$15,2,FALSE)</f>
        <v>キャベツペースト
かぼちゃペースト
各40g</v>
      </c>
      <c r="E32" s="33" t="str">
        <f>VLOOKUP(B32,$P$2:$V$15,3,FALSE)</f>
        <v>ごはん
キャベツ
かぼちゃ</v>
      </c>
      <c r="F32" s="35">
        <f>VLOOKUP(B32,$P$2:$V$15,4,FALSE)</f>
        <v>71</v>
      </c>
      <c r="G32" s="19" t="s">
        <v>3</v>
      </c>
      <c r="H32" s="33" t="str">
        <f>VLOOKUP(B32,$P$2:$V$15,5,FALSE)</f>
        <v>ツナとキャベツのトマト煮
鶏肉とかぼちゃの煮物
各40g</v>
      </c>
      <c r="I32" s="33" t="str">
        <f>VLOOKUP(B32,$P$2:$V$15,6,FALSE)</f>
        <v>ごはん
キャベツ・ツナ・トマトピューレ
鶏肉・かぼちゃ・かつおだし・しょうゆ</v>
      </c>
      <c r="J32" s="35">
        <f>VLOOKUP(B32,$P$2:$V$15,7,FALSE)</f>
        <v>154</v>
      </c>
    </row>
    <row r="33" spans="1:10" ht="33" customHeight="1" x14ac:dyDescent="0.15">
      <c r="A33" s="30"/>
      <c r="B33" s="32"/>
      <c r="C33" s="18" t="s">
        <v>8</v>
      </c>
      <c r="D33" s="34"/>
      <c r="E33" s="34"/>
      <c r="F33" s="36"/>
      <c r="G33" s="19" t="s">
        <v>9</v>
      </c>
      <c r="H33" s="34"/>
      <c r="I33" s="34"/>
      <c r="J33" s="36"/>
    </row>
    <row r="34" spans="1:10" ht="33" customHeight="1" x14ac:dyDescent="0.15">
      <c r="A34" s="29">
        <f t="shared" ref="A34" si="12">IF(WEEKDAY(A32+1,2)=6,(A32+1)+2,IF(WEEKDAY((A32+1),2)=7,(A32+1)+1,(A32+1)))</f>
        <v>46258</v>
      </c>
      <c r="B34" s="31" t="str">
        <f>TEXT(A34,"aaa")</f>
        <v>月</v>
      </c>
      <c r="C34" s="18" t="s">
        <v>6</v>
      </c>
      <c r="D34" s="33" t="str">
        <f>VLOOKUP(B34,$P$2:$V$15,2,FALSE)</f>
        <v>人参ペースト
豆腐ペースト
各40g</v>
      </c>
      <c r="E34" s="33" t="str">
        <f>VLOOKUP(B34,$P$2:$V$15,3,FALSE)</f>
        <v>ごはん
人参
豆腐</v>
      </c>
      <c r="F34" s="35">
        <f>VLOOKUP(B34,$P$2:$V$15,4,FALSE)</f>
        <v>65</v>
      </c>
      <c r="G34" s="19" t="s">
        <v>3</v>
      </c>
      <c r="H34" s="33" t="str">
        <f>VLOOKUP(B34,$P$2:$V$15,5,FALSE)</f>
        <v>鶏肉と大根の煮物
麻婆豆腐
各40g</v>
      </c>
      <c r="I34" s="33" t="str">
        <f>VLOOKUP(B34,$P$2:$V$15,6,FALSE)</f>
        <v>ごはん
鶏肉・大根・人参・かつおだし・しょうゆ
豚肉・豆腐・玉葱・トマトピューレ・三温糖</v>
      </c>
      <c r="J34" s="35">
        <f>VLOOKUP(B34,$P$2:$V$15,7,FALSE)</f>
        <v>144</v>
      </c>
    </row>
    <row r="35" spans="1:10" ht="32.25" customHeight="1" x14ac:dyDescent="0.15">
      <c r="A35" s="30"/>
      <c r="B35" s="32"/>
      <c r="C35" s="18" t="s">
        <v>8</v>
      </c>
      <c r="D35" s="34"/>
      <c r="E35" s="34"/>
      <c r="F35" s="36"/>
      <c r="G35" s="19" t="s">
        <v>9</v>
      </c>
      <c r="H35" s="34"/>
      <c r="I35" s="34"/>
      <c r="J35" s="36"/>
    </row>
    <row r="36" spans="1:10" ht="33" customHeight="1" x14ac:dyDescent="0.15">
      <c r="A36" s="29">
        <f t="shared" ref="A36" si="13">IF(WEEKDAY(A34+1,2)=6,(A34+1)+2,IF(WEEKDAY((A34+1),2)=7,(A34+1)+1,(A34+1)))</f>
        <v>46259</v>
      </c>
      <c r="B36" s="31" t="str">
        <f>TEXT(A36,"aaa")</f>
        <v>火</v>
      </c>
      <c r="C36" s="18" t="s">
        <v>6</v>
      </c>
      <c r="D36" s="33" t="str">
        <f>VLOOKUP(B36,$P$2:$V$15,2,FALSE)</f>
        <v>枝豆ペースト
白菜ペースト
各40g</v>
      </c>
      <c r="E36" s="33" t="str">
        <f>VLOOKUP(B36,$P$2:$V$15,3,FALSE)</f>
        <v>ごはん
枝豆
白菜</v>
      </c>
      <c r="F36" s="35">
        <f>VLOOKUP(B36,$P$2:$V$15,4,FALSE)</f>
        <v>83</v>
      </c>
      <c r="G36" s="19" t="s">
        <v>3</v>
      </c>
      <c r="H36" s="33" t="str">
        <f>VLOOKUP(B36,$P$2:$V$15,5,FALSE)</f>
        <v>鶏肉と玉葱の煮物
白菜とツナの煮物
各40g</v>
      </c>
      <c r="I36" s="33" t="str">
        <f>VLOOKUP(B36,$P$2:$V$15,6,FALSE)</f>
        <v>ごはん
鶏肉・玉葱・かつおだし・しょうゆ
白菜・ツナ・かつおだし・しょうゆ</v>
      </c>
      <c r="J36" s="35">
        <f>VLOOKUP(B36,$P$2:$V$15,7,FALSE)</f>
        <v>146</v>
      </c>
    </row>
    <row r="37" spans="1:10" ht="33" customHeight="1" x14ac:dyDescent="0.15">
      <c r="A37" s="30"/>
      <c r="B37" s="32"/>
      <c r="C37" s="18" t="s">
        <v>8</v>
      </c>
      <c r="D37" s="34"/>
      <c r="E37" s="34"/>
      <c r="F37" s="36"/>
      <c r="G37" s="19" t="s">
        <v>9</v>
      </c>
      <c r="H37" s="34"/>
      <c r="I37" s="34"/>
      <c r="J37" s="36"/>
    </row>
    <row r="38" spans="1:10" ht="33" customHeight="1" x14ac:dyDescent="0.15">
      <c r="A38" s="29">
        <f>IF(WEEKDAY(A36+1,2)=6,(A36+1)+2,IF(WEEKDAY((A36+1),2)=7,(A36+1)+1,(A36+1)))</f>
        <v>46260</v>
      </c>
      <c r="B38" s="31" t="str">
        <f>TEXT(A38,"aaa")</f>
        <v>水</v>
      </c>
      <c r="C38" s="18" t="s">
        <v>6</v>
      </c>
      <c r="D38" s="33" t="str">
        <f>VLOOKUP(B38,$P$2:$V$15,2,FALSE)</f>
        <v>ブロッコリーペースト
じゃがいもペースト
各40g</v>
      </c>
      <c r="E38" s="33" t="str">
        <f>VLOOKUP(B38,$P$2:$V$15,3,FALSE)</f>
        <v>ごはん
ブロッコリー
じゃがいも</v>
      </c>
      <c r="F38" s="35">
        <f>VLOOKUP(B38,$P$2:$V$15,4,FALSE)</f>
        <v>70</v>
      </c>
      <c r="G38" s="19" t="s">
        <v>3</v>
      </c>
      <c r="H38" s="33" t="str">
        <f>VLOOKUP(B38,$P$2:$V$15,5,FALSE)</f>
        <v>鶏肉とブロッコリーの煮物
肉じゃが
各40g</v>
      </c>
      <c r="I38" s="33" t="str">
        <f>VLOOKUP(B38,$P$2:$V$15,6,FALSE)</f>
        <v>ごはん
鶏肉・ブロッコリー・かつおだし・しょうゆ
豚肉・人参・じゃがいも・かつおだし・三温糖・しょうゆ</v>
      </c>
      <c r="J38" s="35">
        <f>VLOOKUP(B38,$P$2:$V$15,7,FALSE)</f>
        <v>153</v>
      </c>
    </row>
    <row r="39" spans="1:10" ht="33" customHeight="1" x14ac:dyDescent="0.15">
      <c r="A39" s="30"/>
      <c r="B39" s="32"/>
      <c r="C39" s="18" t="s">
        <v>8</v>
      </c>
      <c r="D39" s="34"/>
      <c r="E39" s="34"/>
      <c r="F39" s="36"/>
      <c r="G39" s="19" t="s">
        <v>9</v>
      </c>
      <c r="H39" s="34"/>
      <c r="I39" s="34"/>
      <c r="J39" s="36"/>
    </row>
    <row r="40" spans="1:10" ht="33" customHeight="1" x14ac:dyDescent="0.15">
      <c r="A40" s="29">
        <f t="shared" ref="A40" si="14">IF(WEEKDAY(A38+1,2)=6,(A38+1)+2,IF(WEEKDAY((A38+1),2)=7,(A38+1)+1,(A38+1)))</f>
        <v>46261</v>
      </c>
      <c r="B40" s="31" t="str">
        <f>TEXT(A40,"aaa")</f>
        <v>木</v>
      </c>
      <c r="C40" s="18" t="s">
        <v>6</v>
      </c>
      <c r="D40" s="33" t="str">
        <f>VLOOKUP(B40,$P$2:$V$15,2,FALSE)</f>
        <v>さつまいもペースト
ほうれん草ペースト
各40g</v>
      </c>
      <c r="E40" s="33" t="str">
        <f>VLOOKUP(B40,$P$2:$V$15,3,FALSE)</f>
        <v>ごはん
さつまいも
ほうれん草</v>
      </c>
      <c r="F40" s="35">
        <f>VLOOKUP(B40,$P$2:$V$15,4,FALSE)</f>
        <v>81</v>
      </c>
      <c r="G40" s="19" t="s">
        <v>3</v>
      </c>
      <c r="H40" s="33" t="str">
        <f>VLOOKUP(B40,$P$2:$V$15,5,FALSE)</f>
        <v>さつまいもの煮物
ほうれん草と大根のそぼろ煮
各40g</v>
      </c>
      <c r="I40" s="33" t="str">
        <f>VLOOKUP(B40,$P$2:$V$15,6,FALSE)</f>
        <v>ごはん
さつまいも・かつおだし・しょうゆ
鶏肉・ほうれん草・大根・かつおだし・しょうゆ</v>
      </c>
      <c r="J40" s="35">
        <f>VLOOKUP(B40,$P$2:$V$15,7,FALSE)</f>
        <v>157</v>
      </c>
    </row>
    <row r="41" spans="1:10" ht="33" customHeight="1" x14ac:dyDescent="0.15">
      <c r="A41" s="30"/>
      <c r="B41" s="32"/>
      <c r="C41" s="18" t="s">
        <v>8</v>
      </c>
      <c r="D41" s="34"/>
      <c r="E41" s="34"/>
      <c r="F41" s="36"/>
      <c r="G41" s="19" t="s">
        <v>9</v>
      </c>
      <c r="H41" s="34"/>
      <c r="I41" s="34"/>
      <c r="J41" s="36"/>
    </row>
    <row r="42" spans="1:10" ht="33" customHeight="1" x14ac:dyDescent="0.15">
      <c r="A42" s="29">
        <f>IF(WEEKDAY(A40+1,2)=6,(A40+1)+2,IF(WEEKDAY((A40+1),2)=7,(A40+1)+1,(A40+1)))</f>
        <v>46262</v>
      </c>
      <c r="B42" s="31" t="str">
        <f>TEXT(A42,"aaa")</f>
        <v>金</v>
      </c>
      <c r="C42" s="18" t="s">
        <v>6</v>
      </c>
      <c r="D42" s="33" t="str">
        <f>VLOOKUP(B42,$P$2:$V$15,2,FALSE)</f>
        <v>キャベツペースト
かぼちゃペースト
各40g</v>
      </c>
      <c r="E42" s="33" t="str">
        <f>VLOOKUP(B42,$P$2:$V$15,3,FALSE)</f>
        <v>ごはん
キャベツ
かぼちゃ</v>
      </c>
      <c r="F42" s="35">
        <f>VLOOKUP(B42,$P$2:$V$15,4,FALSE)</f>
        <v>71</v>
      </c>
      <c r="G42" s="19" t="s">
        <v>3</v>
      </c>
      <c r="H42" s="33" t="str">
        <f>VLOOKUP(B42,$P$2:$V$15,5,FALSE)</f>
        <v>ツナとキャベツのトマト煮
鶏肉とかぼちゃの煮物
各40g</v>
      </c>
      <c r="I42" s="33" t="str">
        <f>VLOOKUP(B42,$P$2:$V$15,6,FALSE)</f>
        <v>ごはん
キャベツ・ツナ・トマトピューレ
鶏肉・かぼちゃ・かつおだし・しょうゆ</v>
      </c>
      <c r="J42" s="35">
        <f>VLOOKUP(B42,$P$2:$V$15,7,FALSE)</f>
        <v>154</v>
      </c>
    </row>
    <row r="43" spans="1:10" ht="33" customHeight="1" x14ac:dyDescent="0.15">
      <c r="A43" s="30"/>
      <c r="B43" s="32"/>
      <c r="C43" s="18" t="s">
        <v>8</v>
      </c>
      <c r="D43" s="34"/>
      <c r="E43" s="34"/>
      <c r="F43" s="36"/>
      <c r="G43" s="19" t="s">
        <v>9</v>
      </c>
      <c r="H43" s="34"/>
      <c r="I43" s="34"/>
      <c r="J43" s="36"/>
    </row>
    <row r="44" spans="1:10" ht="33" customHeight="1" x14ac:dyDescent="0.15">
      <c r="A44" s="29">
        <f t="shared" ref="A44:A48" si="15">IF(WEEKDAY(A42+1,2)=6,(A42+1)+2,IF(WEEKDAY((A42+1),2)=7,(A42+1)+1,(A42+1)))</f>
        <v>46265</v>
      </c>
      <c r="B44" s="31" t="str">
        <f>TEXT(A44,"aaa")</f>
        <v>月</v>
      </c>
      <c r="C44" s="18" t="s">
        <v>6</v>
      </c>
      <c r="D44" s="33" t="str">
        <f>VLOOKUP(B44,$P$2:$V$15,2,FALSE)</f>
        <v>人参ペースト
豆腐ペースト
各40g</v>
      </c>
      <c r="E44" s="33" t="str">
        <f>VLOOKUP(B44,$P$2:$V$15,3,FALSE)</f>
        <v>ごはん
人参
豆腐</v>
      </c>
      <c r="F44" s="35">
        <f>VLOOKUP(B44,$P$2:$V$15,4,FALSE)</f>
        <v>65</v>
      </c>
      <c r="G44" s="19" t="s">
        <v>3</v>
      </c>
      <c r="H44" s="33" t="str">
        <f>VLOOKUP(B44,$P$2:$V$15,5,FALSE)</f>
        <v>鶏肉と大根の煮物
麻婆豆腐
各40g</v>
      </c>
      <c r="I44" s="33" t="str">
        <f>VLOOKUP(B44,$P$2:$V$15,6,FALSE)</f>
        <v>ごはん
鶏肉・大根・人参・かつおだし・しょうゆ
豚肉・豆腐・玉葱・トマトピューレ・三温糖</v>
      </c>
      <c r="J44" s="35">
        <f>VLOOKUP(B44,$P$2:$V$15,7,FALSE)</f>
        <v>144</v>
      </c>
    </row>
    <row r="45" spans="1:10" ht="33" customHeight="1" thickBot="1" x14ac:dyDescent="0.2">
      <c r="A45" s="30"/>
      <c r="B45" s="32"/>
      <c r="C45" s="18" t="s">
        <v>8</v>
      </c>
      <c r="D45" s="34"/>
      <c r="E45" s="34"/>
      <c r="F45" s="36"/>
      <c r="G45" s="19" t="s">
        <v>9</v>
      </c>
      <c r="H45" s="34"/>
      <c r="I45" s="34"/>
      <c r="J45" s="36"/>
    </row>
    <row r="46" spans="1:10" ht="33" hidden="1" customHeight="1" x14ac:dyDescent="0.15">
      <c r="A46" s="29">
        <f t="shared" si="15"/>
        <v>46266</v>
      </c>
      <c r="B46" s="31" t="str">
        <f>TEXT(A46,"aaa")</f>
        <v>火</v>
      </c>
      <c r="C46" s="18" t="s">
        <v>6</v>
      </c>
      <c r="D46" s="33" t="str">
        <f>VLOOKUP(B46,$P$2:$V$15,2,FALSE)</f>
        <v>枝豆ペースト
白菜ペースト
各40g</v>
      </c>
      <c r="E46" s="33" t="str">
        <f>VLOOKUP(B46,$P$2:$V$15,3,FALSE)</f>
        <v>ごはん
枝豆
白菜</v>
      </c>
      <c r="F46" s="35">
        <f>VLOOKUP(B46,$P$2:$V$15,4,FALSE)</f>
        <v>83</v>
      </c>
      <c r="G46" s="19" t="s">
        <v>3</v>
      </c>
      <c r="H46" s="33" t="str">
        <f>VLOOKUP(B46,$P$2:$V$15,5,FALSE)</f>
        <v>鶏肉と玉葱の煮物
白菜とツナの煮物
各40g</v>
      </c>
      <c r="I46" s="33" t="str">
        <f>VLOOKUP(B46,$P$2:$V$15,6,FALSE)</f>
        <v>ごはん
鶏肉・玉葱・かつおだし・しょうゆ
白菜・ツナ・かつおだし・しょうゆ</v>
      </c>
      <c r="J46" s="35">
        <f>VLOOKUP(B46,$P$2:$V$15,7,FALSE)</f>
        <v>146</v>
      </c>
    </row>
    <row r="47" spans="1:10" ht="33" hidden="1" customHeight="1" x14ac:dyDescent="0.15">
      <c r="A47" s="30"/>
      <c r="B47" s="32"/>
      <c r="C47" s="18" t="s">
        <v>8</v>
      </c>
      <c r="D47" s="34"/>
      <c r="E47" s="34"/>
      <c r="F47" s="36"/>
      <c r="G47" s="19" t="s">
        <v>9</v>
      </c>
      <c r="H47" s="34"/>
      <c r="I47" s="34"/>
      <c r="J47" s="36"/>
    </row>
    <row r="48" spans="1:10" ht="33" hidden="1" customHeight="1" x14ac:dyDescent="0.15">
      <c r="A48" s="29">
        <f t="shared" si="15"/>
        <v>46267</v>
      </c>
      <c r="B48" s="31" t="str">
        <f>TEXT(A48,"aaa")</f>
        <v>水</v>
      </c>
      <c r="C48" s="18" t="s">
        <v>6</v>
      </c>
      <c r="D48" s="33" t="str">
        <f>VLOOKUP(B48,$P$2:$V$15,2,FALSE)</f>
        <v>ブロッコリーペースト
じゃがいもペースト
各40g</v>
      </c>
      <c r="E48" s="33" t="str">
        <f>VLOOKUP(B48,$P$2:$V$15,3,FALSE)</f>
        <v>ごはん
ブロッコリー
じゃがいも</v>
      </c>
      <c r="F48" s="35">
        <f>VLOOKUP(B48,$P$2:$V$15,4,FALSE)</f>
        <v>70</v>
      </c>
      <c r="G48" s="19" t="s">
        <v>3</v>
      </c>
      <c r="H48" s="33" t="str">
        <f>VLOOKUP(B48,$P$2:$V$15,5,FALSE)</f>
        <v>鶏肉とブロッコリーの煮物
肉じゃが
各40g</v>
      </c>
      <c r="I48" s="33" t="str">
        <f>VLOOKUP(B48,$P$2:$V$15,6,FALSE)</f>
        <v>ごはん
鶏肉・ブロッコリー・かつおだし・しょうゆ
豚肉・人参・じゃがいも・かつおだし・三温糖・しょうゆ</v>
      </c>
      <c r="J48" s="35">
        <f>VLOOKUP(B48,$P$2:$V$15,7,FALSE)</f>
        <v>153</v>
      </c>
    </row>
    <row r="49" spans="1:10" ht="33" hidden="1" customHeight="1" thickBot="1" x14ac:dyDescent="0.2">
      <c r="A49" s="30"/>
      <c r="B49" s="32"/>
      <c r="C49" s="18" t="s">
        <v>8</v>
      </c>
      <c r="D49" s="34"/>
      <c r="E49" s="34"/>
      <c r="F49" s="36"/>
      <c r="G49" s="19" t="s">
        <v>9</v>
      </c>
      <c r="H49" s="34"/>
      <c r="I49" s="34"/>
      <c r="J49" s="36"/>
    </row>
    <row r="50" spans="1:10" ht="37.5" customHeight="1" x14ac:dyDescent="0.15">
      <c r="A50" s="22"/>
      <c r="B50" s="23"/>
      <c r="C50" s="24"/>
      <c r="D50" s="25"/>
      <c r="E50" s="25"/>
      <c r="F50" s="26"/>
      <c r="G50" s="27"/>
      <c r="H50" s="25"/>
      <c r="I50" s="25"/>
      <c r="J50" s="28"/>
    </row>
    <row r="51" spans="1:10" ht="16.5" customHeight="1" x14ac:dyDescent="0.15">
      <c r="A51" s="3" t="s">
        <v>4</v>
      </c>
      <c r="B51" s="4"/>
      <c r="C51" s="11"/>
      <c r="D51" s="10"/>
      <c r="E51" s="10"/>
      <c r="F51" s="12"/>
      <c r="G51" s="13"/>
      <c r="H51" s="10"/>
      <c r="I51" s="10"/>
      <c r="J51" s="14"/>
    </row>
    <row r="52" spans="1:10" ht="16.5" customHeight="1" x14ac:dyDescent="0.15">
      <c r="A52" s="3" t="s">
        <v>7</v>
      </c>
      <c r="B52" s="4"/>
      <c r="C52" s="2"/>
      <c r="D52" s="2"/>
      <c r="E52" s="2"/>
      <c r="F52" s="2"/>
      <c r="G52" s="2"/>
      <c r="H52" s="2"/>
      <c r="I52" s="2"/>
    </row>
    <row r="53" spans="1:10" ht="16.5" customHeight="1" x14ac:dyDescent="0.15">
      <c r="A53" s="3" t="s">
        <v>5</v>
      </c>
      <c r="B53" s="4"/>
      <c r="C53" s="5"/>
      <c r="D53" s="6"/>
      <c r="E53" s="6"/>
      <c r="F53" s="6"/>
      <c r="G53" s="6"/>
      <c r="H53" s="6"/>
      <c r="I53" s="6"/>
    </row>
    <row r="54" spans="1:10" x14ac:dyDescent="0.15">
      <c r="C54" s="5"/>
      <c r="D54" s="6"/>
      <c r="E54" s="6"/>
      <c r="F54" s="6"/>
      <c r="G54" s="6"/>
      <c r="H54" s="6"/>
      <c r="I54" s="6"/>
    </row>
    <row r="55" spans="1:10" x14ac:dyDescent="0.15">
      <c r="C55" s="5"/>
      <c r="D55" s="6"/>
      <c r="E55" s="6"/>
      <c r="F55" s="6"/>
      <c r="G55" s="6"/>
      <c r="H55" s="6"/>
      <c r="I55" s="6"/>
    </row>
    <row r="56" spans="1:10" x14ac:dyDescent="0.15">
      <c r="C56" s="5"/>
      <c r="D56" s="6"/>
      <c r="E56" s="6"/>
      <c r="F56" s="6"/>
      <c r="G56" s="6"/>
      <c r="H56" s="6"/>
      <c r="I56" s="6"/>
    </row>
    <row r="57" spans="1:10" ht="15" x14ac:dyDescent="0.15">
      <c r="D57" s="9"/>
      <c r="E57" s="9"/>
      <c r="F57" s="9"/>
      <c r="G57" s="9"/>
      <c r="H57" s="9"/>
      <c r="I57" s="9"/>
    </row>
    <row r="58" spans="1:10" ht="15" x14ac:dyDescent="0.15">
      <c r="D58" s="9"/>
      <c r="E58" s="9"/>
      <c r="F58" s="9"/>
      <c r="G58" s="9"/>
      <c r="H58" s="9"/>
      <c r="I58" s="9"/>
    </row>
    <row r="59" spans="1:10" ht="15" x14ac:dyDescent="0.15">
      <c r="D59" s="9"/>
      <c r="E59" s="9"/>
      <c r="F59" s="9"/>
      <c r="G59" s="9"/>
      <c r="H59" s="9"/>
      <c r="I59" s="9"/>
    </row>
  </sheetData>
  <mergeCells count="241">
    <mergeCell ref="P2:P3"/>
    <mergeCell ref="P14:P15"/>
    <mergeCell ref="P4:P5"/>
    <mergeCell ref="P6:P7"/>
    <mergeCell ref="P8:P9"/>
    <mergeCell ref="P10:P11"/>
    <mergeCell ref="P12:P13"/>
    <mergeCell ref="E24:E25"/>
    <mergeCell ref="I28:I29"/>
    <mergeCell ref="F28:F29"/>
    <mergeCell ref="E28:E29"/>
    <mergeCell ref="J26:J27"/>
    <mergeCell ref="H28:H29"/>
    <mergeCell ref="J6:J7"/>
    <mergeCell ref="J8:J9"/>
    <mergeCell ref="J12:J13"/>
    <mergeCell ref="J14:J15"/>
    <mergeCell ref="J10:J11"/>
    <mergeCell ref="I8:I9"/>
    <mergeCell ref="I10:I11"/>
    <mergeCell ref="H8:H9"/>
    <mergeCell ref="H10:H11"/>
    <mergeCell ref="F10:F11"/>
    <mergeCell ref="F18:F19"/>
    <mergeCell ref="U2:U3"/>
    <mergeCell ref="T2:T3"/>
    <mergeCell ref="U12:U13"/>
    <mergeCell ref="Q10:Q11"/>
    <mergeCell ref="R10:R11"/>
    <mergeCell ref="V2:V3"/>
    <mergeCell ref="Q2:Q3"/>
    <mergeCell ref="R2:R3"/>
    <mergeCell ref="S2:S3"/>
    <mergeCell ref="V12:V13"/>
    <mergeCell ref="R4:R5"/>
    <mergeCell ref="S4:S5"/>
    <mergeCell ref="Q6:Q7"/>
    <mergeCell ref="R6:R7"/>
    <mergeCell ref="S6:S7"/>
    <mergeCell ref="Q12:Q13"/>
    <mergeCell ref="R12:R13"/>
    <mergeCell ref="S12:S13"/>
    <mergeCell ref="Q14:Q15"/>
    <mergeCell ref="R14:R15"/>
    <mergeCell ref="S14:S15"/>
    <mergeCell ref="T14:T15"/>
    <mergeCell ref="U14:U15"/>
    <mergeCell ref="V14:V15"/>
    <mergeCell ref="V8:V9"/>
    <mergeCell ref="V10:V11"/>
    <mergeCell ref="U4:U5"/>
    <mergeCell ref="V4:V5"/>
    <mergeCell ref="T6:T7"/>
    <mergeCell ref="U6:U7"/>
    <mergeCell ref="U8:U9"/>
    <mergeCell ref="T10:T11"/>
    <mergeCell ref="U10:U11"/>
    <mergeCell ref="V6:V7"/>
    <mergeCell ref="T4:T5"/>
    <mergeCell ref="T8:T9"/>
    <mergeCell ref="T12:T13"/>
    <mergeCell ref="Q8:Q9"/>
    <mergeCell ref="R8:R9"/>
    <mergeCell ref="S8:S9"/>
    <mergeCell ref="S10:S11"/>
    <mergeCell ref="Q4:Q5"/>
    <mergeCell ref="A1:F1"/>
    <mergeCell ref="G1:I1"/>
    <mergeCell ref="I40:I41"/>
    <mergeCell ref="I30:I31"/>
    <mergeCell ref="I4:I5"/>
    <mergeCell ref="I6:I7"/>
    <mergeCell ref="I32:I33"/>
    <mergeCell ref="I18:I19"/>
    <mergeCell ref="E22:E23"/>
    <mergeCell ref="F26:F27"/>
    <mergeCell ref="H22:H23"/>
    <mergeCell ref="F36:F37"/>
    <mergeCell ref="F40:F41"/>
    <mergeCell ref="H34:H35"/>
    <mergeCell ref="E6:E7"/>
    <mergeCell ref="E8:E9"/>
    <mergeCell ref="E10:E11"/>
    <mergeCell ref="E12:E13"/>
    <mergeCell ref="H40:H41"/>
    <mergeCell ref="A40:A41"/>
    <mergeCell ref="B40:B41"/>
    <mergeCell ref="D38:D39"/>
    <mergeCell ref="E38:E39"/>
    <mergeCell ref="B36:B37"/>
    <mergeCell ref="J34:J35"/>
    <mergeCell ref="I44:I45"/>
    <mergeCell ref="J42:J43"/>
    <mergeCell ref="F38:F39"/>
    <mergeCell ref="J40:J41"/>
    <mergeCell ref="J38:J39"/>
    <mergeCell ref="I38:I39"/>
    <mergeCell ref="I36:I37"/>
    <mergeCell ref="H38:H39"/>
    <mergeCell ref="I34:I35"/>
    <mergeCell ref="H42:H43"/>
    <mergeCell ref="F42:F43"/>
    <mergeCell ref="F44:F45"/>
    <mergeCell ref="J44:J45"/>
    <mergeCell ref="I42:I43"/>
    <mergeCell ref="H44:H45"/>
    <mergeCell ref="H30:H31"/>
    <mergeCell ref="H32:H33"/>
    <mergeCell ref="D32:D33"/>
    <mergeCell ref="J18:J19"/>
    <mergeCell ref="E32:E33"/>
    <mergeCell ref="F34:F35"/>
    <mergeCell ref="F32:F33"/>
    <mergeCell ref="F30:F31"/>
    <mergeCell ref="E26:E27"/>
    <mergeCell ref="F22:F23"/>
    <mergeCell ref="H26:H27"/>
    <mergeCell ref="I22:I23"/>
    <mergeCell ref="F24:F25"/>
    <mergeCell ref="I26:I27"/>
    <mergeCell ref="J32:J33"/>
    <mergeCell ref="J30:J31"/>
    <mergeCell ref="J20:J21"/>
    <mergeCell ref="J28:J29"/>
    <mergeCell ref="J22:J23"/>
    <mergeCell ref="D28:D29"/>
    <mergeCell ref="E30:E31"/>
    <mergeCell ref="D34:D35"/>
    <mergeCell ref="E18:E19"/>
    <mergeCell ref="J24:J25"/>
    <mergeCell ref="I24:I25"/>
    <mergeCell ref="E14:E15"/>
    <mergeCell ref="E16:E17"/>
    <mergeCell ref="D20:D21"/>
    <mergeCell ref="F20:F21"/>
    <mergeCell ref="I20:I21"/>
    <mergeCell ref="H16:H17"/>
    <mergeCell ref="I14:I15"/>
    <mergeCell ref="I16:I17"/>
    <mergeCell ref="H20:H21"/>
    <mergeCell ref="H24:H25"/>
    <mergeCell ref="E20:E21"/>
    <mergeCell ref="F14:F15"/>
    <mergeCell ref="H14:H15"/>
    <mergeCell ref="H18:H19"/>
    <mergeCell ref="A16:A17"/>
    <mergeCell ref="H6:H7"/>
    <mergeCell ref="F12:F13"/>
    <mergeCell ref="A14:A15"/>
    <mergeCell ref="B14:B15"/>
    <mergeCell ref="D14:D15"/>
    <mergeCell ref="A12:A13"/>
    <mergeCell ref="J16:J17"/>
    <mergeCell ref="B12:B13"/>
    <mergeCell ref="B8:B9"/>
    <mergeCell ref="D8:D9"/>
    <mergeCell ref="F8:F9"/>
    <mergeCell ref="B16:B17"/>
    <mergeCell ref="D16:D17"/>
    <mergeCell ref="F16:F17"/>
    <mergeCell ref="D10:D11"/>
    <mergeCell ref="D12:D13"/>
    <mergeCell ref="H12:H13"/>
    <mergeCell ref="I12:I13"/>
    <mergeCell ref="D4:D5"/>
    <mergeCell ref="A6:A7"/>
    <mergeCell ref="B6:B7"/>
    <mergeCell ref="D6:D7"/>
    <mergeCell ref="A8:A9"/>
    <mergeCell ref="F6:F7"/>
    <mergeCell ref="B4:B5"/>
    <mergeCell ref="B10:B11"/>
    <mergeCell ref="A10:A11"/>
    <mergeCell ref="A26:A27"/>
    <mergeCell ref="B26:B27"/>
    <mergeCell ref="D26:D27"/>
    <mergeCell ref="B22:B23"/>
    <mergeCell ref="B20:B21"/>
    <mergeCell ref="B18:B19"/>
    <mergeCell ref="D18:D19"/>
    <mergeCell ref="D22:D23"/>
    <mergeCell ref="A28:A29"/>
    <mergeCell ref="J36:J37"/>
    <mergeCell ref="H36:H37"/>
    <mergeCell ref="A30:A31"/>
    <mergeCell ref="B28:B29"/>
    <mergeCell ref="B30:B31"/>
    <mergeCell ref="B24:B25"/>
    <mergeCell ref="D24:D25"/>
    <mergeCell ref="B32:B33"/>
    <mergeCell ref="G2:J2"/>
    <mergeCell ref="J4:J5"/>
    <mergeCell ref="C3:D3"/>
    <mergeCell ref="G3:H3"/>
    <mergeCell ref="H4:H5"/>
    <mergeCell ref="C2:F2"/>
    <mergeCell ref="A2:A3"/>
    <mergeCell ref="B2:B3"/>
    <mergeCell ref="E4:E5"/>
    <mergeCell ref="A4:A5"/>
    <mergeCell ref="F4:F5"/>
    <mergeCell ref="A18:A19"/>
    <mergeCell ref="A20:A21"/>
    <mergeCell ref="A22:A23"/>
    <mergeCell ref="D30:D31"/>
    <mergeCell ref="A24:A25"/>
    <mergeCell ref="A32:A33"/>
    <mergeCell ref="E40:E41"/>
    <mergeCell ref="B34:B35"/>
    <mergeCell ref="A44:A45"/>
    <mergeCell ref="B44:B45"/>
    <mergeCell ref="D44:D45"/>
    <mergeCell ref="D36:D37"/>
    <mergeCell ref="A36:A37"/>
    <mergeCell ref="D40:D41"/>
    <mergeCell ref="A38:A39"/>
    <mergeCell ref="B38:B39"/>
    <mergeCell ref="E34:E35"/>
    <mergeCell ref="E36:E37"/>
    <mergeCell ref="A34:A35"/>
    <mergeCell ref="E44:E45"/>
    <mergeCell ref="E42:E43"/>
    <mergeCell ref="A42:A43"/>
    <mergeCell ref="B42:B43"/>
    <mergeCell ref="D42:D43"/>
    <mergeCell ref="A48:A49"/>
    <mergeCell ref="B48:B49"/>
    <mergeCell ref="D48:D49"/>
    <mergeCell ref="E48:E49"/>
    <mergeCell ref="F48:F49"/>
    <mergeCell ref="H48:H49"/>
    <mergeCell ref="I48:I49"/>
    <mergeCell ref="J48:J49"/>
    <mergeCell ref="A46:A47"/>
    <mergeCell ref="B46:B47"/>
    <mergeCell ref="D46:D47"/>
    <mergeCell ref="E46:E47"/>
    <mergeCell ref="F46:F47"/>
    <mergeCell ref="H46:H47"/>
    <mergeCell ref="I46:I47"/>
    <mergeCell ref="J46:J47"/>
  </mergeCells>
  <phoneticPr fontId="1"/>
  <printOptions horizontalCentered="1" verticalCentered="1"/>
  <pageMargins left="0" right="0" top="0" bottom="0" header="0" footer="0"/>
  <pageSetup paperSize="9" scale="5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離乳</vt:lpstr>
      <vt:lpstr>離乳!Print_Area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美幸軒</dc:creator>
  <cp:lastModifiedBy>sano</cp:lastModifiedBy>
  <cp:lastPrinted>2025-07-04T06:06:36Z</cp:lastPrinted>
  <dcterms:created xsi:type="dcterms:W3CDTF">2009-08-10T06:22:05Z</dcterms:created>
  <dcterms:modified xsi:type="dcterms:W3CDTF">2026-07-06T01:34:14Z</dcterms:modified>
</cp:coreProperties>
</file>